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25" yWindow="135" windowWidth="15120" windowHeight="8010" activeTab="0"/>
  </bookViews>
  <sheets>
    <sheet name="Ajánlati táblázat" sheetId="1" r:id="rId1"/>
  </sheets>
  <definedNames/>
  <calcPr fullCalcOnLoad="1"/>
</workbook>
</file>

<file path=xl/sharedStrings.xml><?xml version="1.0" encoding="utf-8"?>
<sst xmlns="http://schemas.openxmlformats.org/spreadsheetml/2006/main" count="175" uniqueCount="139">
  <si>
    <t>Fogyasztási hely adatai</t>
  </si>
  <si>
    <t>Teljesítmény adatok</t>
  </si>
  <si>
    <t>Név</t>
  </si>
  <si>
    <t>Cím</t>
  </si>
  <si>
    <t>Település</t>
  </si>
  <si>
    <t>Utca</t>
  </si>
  <si>
    <t>közt.meg.</t>
  </si>
  <si>
    <t>Hsz.</t>
  </si>
  <si>
    <t>1.</t>
  </si>
  <si>
    <t>Vác</t>
  </si>
  <si>
    <t>főút</t>
  </si>
  <si>
    <t>utca</t>
  </si>
  <si>
    <t>7-9</t>
  </si>
  <si>
    <t>39N110714250000I</t>
  </si>
  <si>
    <t>2.</t>
  </si>
  <si>
    <t>34</t>
  </si>
  <si>
    <t>39N111259521000A</t>
  </si>
  <si>
    <t>3.</t>
  </si>
  <si>
    <t>4</t>
  </si>
  <si>
    <t>39N110712865000Z</t>
  </si>
  <si>
    <t>4.</t>
  </si>
  <si>
    <t>Vám</t>
  </si>
  <si>
    <t>Vám u. óvoda</t>
  </si>
  <si>
    <t>39N110717145000J</t>
  </si>
  <si>
    <t>5.</t>
  </si>
  <si>
    <t>2</t>
  </si>
  <si>
    <t>39N1107196280002</t>
  </si>
  <si>
    <t>6.</t>
  </si>
  <si>
    <t>Nagymező</t>
  </si>
  <si>
    <t>14</t>
  </si>
  <si>
    <t>39N110716797000J</t>
  </si>
  <si>
    <t>7.</t>
  </si>
  <si>
    <t>85</t>
  </si>
  <si>
    <t>39N110713993000C</t>
  </si>
  <si>
    <t>8.</t>
  </si>
  <si>
    <t>Juhász Gyula Általános Iskola</t>
  </si>
  <si>
    <t>17-19</t>
  </si>
  <si>
    <t>39N110715704000M</t>
  </si>
  <si>
    <t>9.</t>
  </si>
  <si>
    <t>7</t>
  </si>
  <si>
    <t>39N110719122000U</t>
  </si>
  <si>
    <t>10.</t>
  </si>
  <si>
    <t>Idősek Otthona és Klubja</t>
  </si>
  <si>
    <t>9-11</t>
  </si>
  <si>
    <t>39N110716872000C</t>
  </si>
  <si>
    <t>11.</t>
  </si>
  <si>
    <t>Idősek Otthona</t>
  </si>
  <si>
    <t>48/a</t>
  </si>
  <si>
    <t>39N110720106000B</t>
  </si>
  <si>
    <t>12.</t>
  </si>
  <si>
    <t>1-3</t>
  </si>
  <si>
    <t>39N110719959000W</t>
  </si>
  <si>
    <t>13.</t>
  </si>
  <si>
    <t xml:space="preserve">Budapesti </t>
  </si>
  <si>
    <t>Budapesti</t>
  </si>
  <si>
    <t>Főút</t>
  </si>
  <si>
    <t>37</t>
  </si>
  <si>
    <t>39N110715827000P</t>
  </si>
  <si>
    <t>14.</t>
  </si>
  <si>
    <t>39N110714115000O</t>
  </si>
  <si>
    <t>15.</t>
  </si>
  <si>
    <t>39N110713440000I</t>
  </si>
  <si>
    <t>16.</t>
  </si>
  <si>
    <t>11</t>
  </si>
  <si>
    <t>39N1107186040005</t>
  </si>
  <si>
    <t>17.</t>
  </si>
  <si>
    <t>Pannonia ház</t>
  </si>
  <si>
    <t>19</t>
  </si>
  <si>
    <t>39N110712216000S</t>
  </si>
  <si>
    <t>18.</t>
  </si>
  <si>
    <t>3</t>
  </si>
  <si>
    <t>39N110708884000Q</t>
  </si>
  <si>
    <t>19.</t>
  </si>
  <si>
    <t>sétány</t>
  </si>
  <si>
    <t>16</t>
  </si>
  <si>
    <t>39N110712913000V</t>
  </si>
  <si>
    <t xml:space="preserve">Sirály </t>
  </si>
  <si>
    <t xml:space="preserve">Deákvári </t>
  </si>
  <si>
    <t>Hársfa</t>
  </si>
  <si>
    <t>főtér</t>
  </si>
  <si>
    <t>Irsz</t>
  </si>
  <si>
    <t>Földváry Károly Általános Iskola</t>
  </si>
  <si>
    <t>Burgundia</t>
  </si>
  <si>
    <t>Köztársaság</t>
  </si>
  <si>
    <t>Bán Márton</t>
  </si>
  <si>
    <t>Deákvári főúti óvoda</t>
  </si>
  <si>
    <t>Hársfa u. óvoda</t>
  </si>
  <si>
    <t>Petőfi Sándor Általános Iskola</t>
  </si>
  <si>
    <t>Árpád Fejedelem Általános Iskola</t>
  </si>
  <si>
    <t>Radnóti Miklós Általános Iskola</t>
  </si>
  <si>
    <t>Madách Imre Gimnázium</t>
  </si>
  <si>
    <t>Vác Városi Strand és Uszoda</t>
  </si>
  <si>
    <t>Mérési pont azon.</t>
  </si>
  <si>
    <t>Arany János</t>
  </si>
  <si>
    <t>Radnóti</t>
  </si>
  <si>
    <t>Rádi</t>
  </si>
  <si>
    <t>Sirály u. óvoda</t>
  </si>
  <si>
    <t>Árpád</t>
  </si>
  <si>
    <t>Báthory</t>
  </si>
  <si>
    <t>fasor</t>
  </si>
  <si>
    <t>tér</t>
  </si>
  <si>
    <t xml:space="preserve">Ady Endre </t>
  </si>
  <si>
    <t>Március 15.</t>
  </si>
  <si>
    <t xml:space="preserve">Brusznyai Árpád </t>
  </si>
  <si>
    <t>Üzemeltetési terület I.</t>
  </si>
  <si>
    <t>Polgásmesteri Hivatal</t>
  </si>
  <si>
    <t>Katona Lajos Városi Könyvtár</t>
  </si>
  <si>
    <t>Vác Város Sportcsarnoka</t>
  </si>
  <si>
    <t>Alapadatok</t>
  </si>
  <si>
    <t>Ajánlattevő neve</t>
  </si>
  <si>
    <t>Kitöltés dátuma:</t>
  </si>
  <si>
    <t>Ajánlattevő aláírása:</t>
  </si>
  <si>
    <t>20.</t>
  </si>
  <si>
    <t>Karacs Teréz Kollégium</t>
  </si>
  <si>
    <t xml:space="preserve">főút </t>
  </si>
  <si>
    <t>2-8</t>
  </si>
  <si>
    <t>39N112579169000Q</t>
  </si>
  <si>
    <r>
      <t>34,50 MJ/Nm</t>
    </r>
    <r>
      <rPr>
        <vertAlign val="superscript"/>
        <sz val="12"/>
        <rFont val="Times New Roman"/>
        <family val="1"/>
      </rPr>
      <t>3</t>
    </r>
  </si>
  <si>
    <r>
      <t>886 Nm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</t>
    </r>
  </si>
  <si>
    <r>
      <t xml:space="preserve">Molekula ár                             </t>
    </r>
    <r>
      <rPr>
        <b/>
        <sz val="12"/>
        <rFont val="Times New Roman"/>
        <family val="1"/>
      </rPr>
      <t>(P</t>
    </r>
    <r>
      <rPr>
        <b/>
        <vertAlign val="subscript"/>
        <sz val="12"/>
        <rFont val="Times New Roman"/>
        <family val="1"/>
      </rPr>
      <t>N</t>
    </r>
    <r>
      <rPr>
        <b/>
        <sz val="12"/>
        <rFont val="Times New Roman"/>
        <family val="1"/>
      </rPr>
      <t>)</t>
    </r>
    <r>
      <rPr>
        <sz val="12"/>
        <rFont val="Times New Roman"/>
        <family val="1"/>
      </rPr>
      <t>[HUF/GJ]</t>
    </r>
  </si>
  <si>
    <r>
      <t>Szerződéses időszakra vonatkozó gázfogyasztás középérték</t>
    </r>
    <r>
      <rPr>
        <b/>
        <sz val="12"/>
        <rFont val="Times New Roman"/>
        <family val="1"/>
      </rPr>
      <t xml:space="preserve"> (∑q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)</t>
    </r>
  </si>
  <si>
    <r>
      <t>Referencia fűtőérték (</t>
    </r>
    <r>
      <rPr>
        <b/>
        <sz val="12"/>
        <rFont val="Times New Roman"/>
        <family val="1"/>
      </rPr>
      <t>Rf</t>
    </r>
    <r>
      <rPr>
        <b/>
        <vertAlign val="subscript"/>
        <sz val="12"/>
        <rFont val="Times New Roman"/>
        <family val="1"/>
      </rPr>
      <t>é</t>
    </r>
    <r>
      <rPr>
        <b/>
        <sz val="12"/>
        <rFont val="Times New Roman"/>
        <family val="1"/>
      </rPr>
      <t>)</t>
    </r>
  </si>
  <si>
    <t>Maximális napi
 fogyasztás [Nm3/nap]</t>
  </si>
  <si>
    <t>Mérők
teljesítménye
[m3/h]</t>
  </si>
  <si>
    <r>
      <t xml:space="preserve">Kapacitás díj egységár ajánlat szerint </t>
    </r>
    <r>
      <rPr>
        <b/>
        <sz val="10"/>
        <rFont val="Arial"/>
        <family val="2"/>
      </rPr>
      <t>(KD</t>
    </r>
    <r>
      <rPr>
        <b/>
        <vertAlign val="subscript"/>
        <sz val="10"/>
        <rFont val="Arial"/>
        <family val="2"/>
      </rPr>
      <t>ei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[HUF/m3/h/év]</t>
    </r>
  </si>
  <si>
    <t xml:space="preserve"> Fogyasztóhelyek éves fogyasztása [Nm3/év]</t>
  </si>
  <si>
    <r>
      <t xml:space="preserve"> Fogyasztóhelyek éves fogyasztása </t>
    </r>
    <r>
      <rPr>
        <b/>
        <sz val="10"/>
        <rFont val="Arial"/>
        <family val="2"/>
      </rPr>
      <t>(qi)</t>
    </r>
    <r>
      <rPr>
        <sz val="10"/>
        <rFont val="Arial"/>
        <family val="2"/>
      </rPr>
      <t xml:space="preserve"> [GJ/év]</t>
    </r>
  </si>
  <si>
    <r>
      <t xml:space="preserve">Forgalmi díj egységár ajánlat szerint </t>
    </r>
    <r>
      <rPr>
        <b/>
        <sz val="10"/>
        <rFont val="Arial"/>
        <family val="2"/>
      </rPr>
      <t>(FD</t>
    </r>
    <r>
      <rPr>
        <b/>
        <vertAlign val="subscript"/>
        <sz val="10"/>
        <rFont val="Arial"/>
        <family val="2"/>
      </rPr>
      <t>ei</t>
    </r>
    <r>
      <rPr>
        <b/>
        <sz val="10"/>
        <rFont val="Arial"/>
        <family val="2"/>
      </rPr>
      <t>)</t>
    </r>
    <r>
      <rPr>
        <sz val="10"/>
        <rFont val="Arial"/>
        <family val="2"/>
      </rPr>
      <t>[HUF/GJ]</t>
    </r>
  </si>
  <si>
    <r>
      <t xml:space="preserve">Kapacitás díj egységár súlyozott átlaga </t>
    </r>
    <r>
      <rPr>
        <b/>
        <sz val="12"/>
        <rFont val="Times New Roman"/>
        <family val="1"/>
      </rPr>
      <t>(KDe)</t>
    </r>
    <r>
      <rPr>
        <sz val="12"/>
        <rFont val="Times New Roman"/>
        <family val="1"/>
      </rPr>
      <t xml:space="preserve"> [HUF/m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/h/év]</t>
    </r>
  </si>
  <si>
    <r>
      <t xml:space="preserve">Kapacitás díj egységár súlyozott átlag </t>
    </r>
    <r>
      <rPr>
        <b/>
        <sz val="12"/>
        <rFont val="Times New Roman"/>
        <family val="1"/>
      </rPr>
      <t xml:space="preserve">(KDe) </t>
    </r>
    <r>
      <rPr>
        <sz val="12"/>
        <rFont val="Times New Roman"/>
        <family val="1"/>
      </rPr>
      <t>[HUF/GJ]</t>
    </r>
  </si>
  <si>
    <r>
      <t xml:space="preserve">Forgalmi díj egységár súlyozott átlaga </t>
    </r>
    <r>
      <rPr>
        <b/>
        <sz val="12"/>
        <rFont val="Times New Roman"/>
        <family val="1"/>
      </rPr>
      <t>(FDe)</t>
    </r>
    <r>
      <rPr>
        <sz val="12"/>
        <rFont val="Times New Roman"/>
        <family val="1"/>
      </rPr>
      <t xml:space="preserve"> [HUF/GJ]</t>
    </r>
  </si>
  <si>
    <t>20495,427GJ/év</t>
  </si>
  <si>
    <t>594070Nm3/év</t>
  </si>
  <si>
    <r>
      <t>Lekötött kapacitás összege</t>
    </r>
    <r>
      <rPr>
        <b/>
        <sz val="12"/>
        <rFont val="Times New Roman"/>
        <family val="1"/>
      </rPr>
      <t xml:space="preserve"> (∑h</t>
    </r>
    <r>
      <rPr>
        <b/>
        <vertAlign val="subscript"/>
        <sz val="12"/>
        <rFont val="Times New Roman"/>
        <family val="1"/>
      </rPr>
      <t>i</t>
    </r>
    <r>
      <rPr>
        <b/>
        <sz val="12"/>
        <rFont val="Times New Roman"/>
        <family val="1"/>
      </rPr>
      <t>)</t>
    </r>
  </si>
  <si>
    <t>Sszám</t>
  </si>
  <si>
    <r>
      <t>Egységár P</t>
    </r>
    <r>
      <rPr>
        <b/>
        <vertAlign val="subscript"/>
        <sz val="12"/>
        <rFont val="Times New Roman"/>
        <family val="1"/>
      </rPr>
      <t>G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[HUF/GJ]</t>
    </r>
  </si>
  <si>
    <t xml:space="preserve">P.H </t>
  </si>
  <si>
    <t>Megjegyzés: Csak a sárgával jelölt cellába szabad írni!</t>
  </si>
  <si>
    <t>B Melléklet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</si>
</sst>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.0"/>
  </numFmts>
  <fonts count="29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bscript"/>
      <sz val="10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medium"/>
      <top>
        <color indexed="63"/>
      </top>
      <bottom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21" borderId="7" applyNumberFormat="0" applyFont="0" applyAlignment="0" applyProtection="0"/>
    <xf numFmtId="0" fontId="22" fillId="6" borderId="0" applyNumberFormat="0" applyBorder="0" applyAlignment="0" applyProtection="0"/>
    <xf numFmtId="0" fontId="23" fillId="22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5" borderId="0" applyNumberFormat="0" applyBorder="0" applyAlignment="0" applyProtection="0"/>
    <xf numFmtId="0" fontId="27" fillId="23" borderId="0" applyNumberFormat="0" applyBorder="0" applyAlignment="0" applyProtection="0"/>
    <xf numFmtId="0" fontId="28" fillId="22" borderId="1" applyNumberFormat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2" fillId="23" borderId="10" xfId="0" applyFont="1" applyFill="1" applyBorder="1" applyAlignment="1" applyProtection="1">
      <alignment/>
      <protection locked="0"/>
    </xf>
    <xf numFmtId="0" fontId="2" fillId="23" borderId="11" xfId="0" applyFont="1" applyFill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 wrapText="1"/>
    </xf>
    <xf numFmtId="0" fontId="2" fillId="23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4" fontId="8" fillId="0" borderId="18" xfId="0" applyNumberFormat="1" applyFont="1" applyBorder="1" applyAlignment="1" applyProtection="1">
      <alignment horizontal="center" vertical="center"/>
      <protection/>
    </xf>
    <xf numFmtId="4" fontId="7" fillId="0" borderId="17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2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>
      <alignment horizontal="center" vertical="center" wrapText="1"/>
    </xf>
    <xf numFmtId="0" fontId="2" fillId="23" borderId="20" xfId="0" applyFont="1" applyFill="1" applyBorder="1" applyAlignment="1" applyProtection="1">
      <alignment/>
      <protection locked="0"/>
    </xf>
    <xf numFmtId="1" fontId="6" fillId="0" borderId="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2" fillId="23" borderId="21" xfId="0" applyFont="1" applyFill="1" applyBorder="1" applyAlignment="1" applyProtection="1">
      <alignment/>
      <protection locked="0"/>
    </xf>
    <xf numFmtId="0" fontId="2" fillId="23" borderId="21" xfId="0" applyFont="1" applyFill="1" applyBorder="1" applyAlignment="1" applyProtection="1">
      <alignment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3" fontId="3" fillId="0" borderId="17" xfId="0" applyNumberFormat="1" applyFont="1" applyBorder="1" applyAlignment="1">
      <alignment horizontal="center" vertical="center"/>
    </xf>
    <xf numFmtId="3" fontId="1" fillId="0" borderId="25" xfId="0" applyNumberFormat="1" applyFont="1" applyBorder="1" applyAlignment="1">
      <alignment horizontal="center" vertical="center"/>
    </xf>
    <xf numFmtId="3" fontId="1" fillId="0" borderId="26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4" fontId="1" fillId="0" borderId="22" xfId="0" applyNumberFormat="1" applyFont="1" applyBorder="1" applyAlignment="1">
      <alignment horizontal="center" vertical="center"/>
    </xf>
    <xf numFmtId="0" fontId="2" fillId="23" borderId="23" xfId="0" applyFont="1" applyFill="1" applyBorder="1" applyAlignment="1" applyProtection="1">
      <alignment/>
      <protection locked="0"/>
    </xf>
    <xf numFmtId="0" fontId="2" fillId="23" borderId="28" xfId="0" applyFont="1" applyFill="1" applyBorder="1" applyAlignment="1" applyProtection="1">
      <alignment/>
      <protection locked="0"/>
    </xf>
    <xf numFmtId="4" fontId="1" fillId="0" borderId="29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 wrapText="1"/>
    </xf>
    <xf numFmtId="0" fontId="2" fillId="24" borderId="31" xfId="0" applyFont="1" applyFill="1" applyBorder="1" applyAlignment="1">
      <alignment horizontal="center" vertical="center" wrapText="1"/>
    </xf>
    <xf numFmtId="0" fontId="8" fillId="0" borderId="19" xfId="0" applyFont="1" applyBorder="1" applyAlignment="1" applyProtection="1">
      <alignment horizontal="center" vertical="center" wrapText="1"/>
      <protection/>
    </xf>
    <xf numFmtId="4" fontId="8" fillId="0" borderId="19" xfId="0" applyNumberFormat="1" applyFont="1" applyBorder="1" applyAlignment="1" applyProtection="1">
      <alignment horizontal="center" vertical="center" wrapText="1"/>
      <protection/>
    </xf>
    <xf numFmtId="3" fontId="8" fillId="0" borderId="19" xfId="0" applyNumberFormat="1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" fillId="0" borderId="0" xfId="0" applyFont="1" applyBorder="1" applyAlignment="1" applyProtection="1">
      <alignment horizontal="center" vertical="center"/>
      <protection/>
    </xf>
    <xf numFmtId="3" fontId="8" fillId="0" borderId="32" xfId="0" applyNumberFormat="1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 wrapText="1"/>
      <protection/>
    </xf>
    <xf numFmtId="0" fontId="8" fillId="23" borderId="17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2" fillId="0" borderId="0" xfId="0" applyFont="1" applyFill="1" applyBorder="1" applyAlignment="1">
      <alignment/>
    </xf>
    <xf numFmtId="0" fontId="8" fillId="0" borderId="0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textRotation="90"/>
      <protection/>
    </xf>
    <xf numFmtId="0" fontId="0" fillId="0" borderId="19" xfId="0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wrapText="1"/>
    </xf>
    <xf numFmtId="0" fontId="2" fillId="24" borderId="39" xfId="0" applyFont="1" applyFill="1" applyBorder="1" applyAlignment="1">
      <alignment horizontal="center" wrapText="1"/>
    </xf>
    <xf numFmtId="0" fontId="2" fillId="24" borderId="40" xfId="0" applyFont="1" applyFill="1" applyBorder="1" applyAlignment="1">
      <alignment horizontal="center" vertical="center"/>
    </xf>
    <xf numFmtId="0" fontId="2" fillId="24" borderId="41" xfId="0" applyFont="1" applyFill="1" applyBorder="1" applyAlignment="1">
      <alignment horizontal="center" vertical="center"/>
    </xf>
    <xf numFmtId="0" fontId="2" fillId="24" borderId="42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0" fontId="2" fillId="24" borderId="45" xfId="0" applyFont="1" applyFill="1" applyBorder="1" applyAlignment="1">
      <alignment horizontal="center" vertical="center"/>
    </xf>
    <xf numFmtId="0" fontId="2" fillId="24" borderId="46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wrapText="1"/>
    </xf>
    <xf numFmtId="0" fontId="2" fillId="24" borderId="47" xfId="0" applyFont="1" applyFill="1" applyBorder="1" applyAlignment="1">
      <alignment horizontal="center" wrapText="1"/>
    </xf>
    <xf numFmtId="0" fontId="1" fillId="8" borderId="48" xfId="0" applyFont="1" applyFill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49" xfId="0" applyFont="1" applyFill="1" applyBorder="1" applyAlignment="1">
      <alignment horizontal="center"/>
    </xf>
    <xf numFmtId="0" fontId="2" fillId="21" borderId="36" xfId="0" applyFont="1" applyFill="1" applyBorder="1" applyAlignment="1">
      <alignment horizontal="center" vertical="center" wrapText="1"/>
    </xf>
    <xf numFmtId="0" fontId="2" fillId="21" borderId="50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 applyProtection="1">
      <alignment vertical="center" wrapText="1"/>
      <protection locked="0"/>
    </xf>
    <xf numFmtId="0" fontId="0" fillId="0" borderId="32" xfId="0" applyBorder="1" applyAlignment="1">
      <alignment vertical="center" wrapText="1"/>
    </xf>
    <xf numFmtId="0" fontId="8" fillId="0" borderId="20" xfId="0" applyFont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8" fillId="0" borderId="48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 applyProtection="1">
      <alignment horizontal="center" vertical="center" wrapText="1"/>
      <protection/>
    </xf>
    <xf numFmtId="0" fontId="0" fillId="0" borderId="5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8" fillId="23" borderId="48" xfId="0" applyFont="1" applyFill="1" applyBorder="1" applyAlignment="1" applyProtection="1">
      <alignment horizontal="center" vertical="center"/>
      <protection locked="0"/>
    </xf>
    <xf numFmtId="0" fontId="8" fillId="23" borderId="18" xfId="0" applyFont="1" applyFill="1" applyBorder="1" applyAlignment="1" applyProtection="1">
      <alignment horizontal="center" vertical="center"/>
      <protection locked="0"/>
    </xf>
    <xf numFmtId="0" fontId="8" fillId="23" borderId="49" xfId="0" applyFont="1" applyFill="1" applyBorder="1" applyAlignment="1" applyProtection="1">
      <alignment horizontal="center" vertical="center"/>
      <protection locked="0"/>
    </xf>
    <xf numFmtId="0" fontId="2" fillId="24" borderId="37" xfId="0" applyFont="1" applyFill="1" applyBorder="1" applyAlignment="1">
      <alignment horizontal="center" wrapText="1"/>
    </xf>
    <xf numFmtId="0" fontId="2" fillId="24" borderId="50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3" borderId="14" xfId="0" applyFill="1" applyBorder="1" applyAlignment="1" applyProtection="1">
      <alignment horizontal="center" vertical="center" wrapText="1"/>
      <protection locked="0"/>
    </xf>
    <xf numFmtId="0" fontId="0" fillId="23" borderId="20" xfId="0" applyFill="1" applyBorder="1" applyAlignment="1" applyProtection="1">
      <alignment horizontal="center" vertical="center" wrapText="1"/>
      <protection locked="0"/>
    </xf>
    <xf numFmtId="0" fontId="0" fillId="23" borderId="35" xfId="0" applyFill="1" applyBorder="1" applyAlignment="1" applyProtection="1">
      <alignment horizontal="center" vertical="center" wrapText="1"/>
      <protection locked="0"/>
    </xf>
    <xf numFmtId="0" fontId="0" fillId="23" borderId="52" xfId="0" applyFill="1" applyBorder="1" applyAlignment="1" applyProtection="1">
      <alignment horizontal="center" vertical="center" wrapText="1"/>
      <protection locked="0"/>
    </xf>
    <xf numFmtId="0" fontId="0" fillId="23" borderId="0" xfId="0" applyFill="1" applyBorder="1" applyAlignment="1" applyProtection="1">
      <alignment horizontal="center" vertical="center" wrapText="1"/>
      <protection locked="0"/>
    </xf>
    <xf numFmtId="0" fontId="0" fillId="23" borderId="53" xfId="0" applyFill="1" applyBorder="1" applyAlignment="1" applyProtection="1">
      <alignment horizontal="center" vertical="center" wrapText="1"/>
      <protection locked="0"/>
    </xf>
    <xf numFmtId="0" fontId="0" fillId="23" borderId="12" xfId="0" applyFill="1" applyBorder="1" applyAlignment="1" applyProtection="1">
      <alignment horizontal="center" vertical="center" wrapText="1"/>
      <protection locked="0"/>
    </xf>
    <xf numFmtId="0" fontId="0" fillId="23" borderId="23" xfId="0" applyFill="1" applyBorder="1" applyAlignment="1" applyProtection="1">
      <alignment horizontal="center" vertical="center" wrapText="1"/>
      <protection locked="0"/>
    </xf>
    <xf numFmtId="0" fontId="0" fillId="23" borderId="34" xfId="0" applyFill="1" applyBorder="1" applyAlignment="1" applyProtection="1">
      <alignment horizontal="center" vertical="center" wrapText="1"/>
      <protection locked="0"/>
    </xf>
    <xf numFmtId="0" fontId="8" fillId="23" borderId="1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12" xfId="0" applyBorder="1" applyAlignment="1">
      <alignment/>
    </xf>
    <xf numFmtId="0" fontId="0" fillId="0" borderId="34" xfId="0" applyBorder="1" applyAlignment="1">
      <alignment/>
    </xf>
    <xf numFmtId="0" fontId="8" fillId="0" borderId="20" xfId="0" applyFont="1" applyBorder="1" applyAlignment="1" applyProtection="1">
      <alignment horizontal="center"/>
      <protection/>
    </xf>
    <xf numFmtId="0" fontId="0" fillId="0" borderId="20" xfId="0" applyBorder="1" applyAlignment="1">
      <alignment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0"/>
  <sheetViews>
    <sheetView tabSelected="1" zoomScale="57" zoomScaleNormal="57" zoomScalePageLayoutView="0" workbookViewId="0" topLeftCell="A1">
      <selection activeCell="P23" sqref="P23"/>
    </sheetView>
  </sheetViews>
  <sheetFormatPr defaultColWidth="9.140625" defaultRowHeight="15"/>
  <cols>
    <col min="1" max="1" width="7.421875" style="0" customWidth="1"/>
    <col min="2" max="2" width="39.57421875" style="0" customWidth="1"/>
    <col min="3" max="3" width="16.421875" style="0" customWidth="1"/>
    <col min="4" max="4" width="17.00390625" style="0" customWidth="1"/>
    <col min="5" max="5" width="15.421875" style="0" customWidth="1"/>
    <col min="6" max="6" width="17.140625" style="0" customWidth="1"/>
    <col min="7" max="7" width="17.8515625" style="0" customWidth="1"/>
    <col min="8" max="8" width="18.57421875" style="0" customWidth="1"/>
    <col min="9" max="9" width="15.8515625" style="0" customWidth="1"/>
    <col min="10" max="10" width="14.421875" style="0" customWidth="1"/>
    <col min="11" max="11" width="16.57421875" style="0" customWidth="1"/>
    <col min="12" max="12" width="16.421875" style="0" customWidth="1"/>
    <col min="13" max="13" width="20.7109375" style="0" customWidth="1"/>
    <col min="14" max="14" width="19.140625" style="0" customWidth="1"/>
    <col min="18" max="18" width="19.00390625" style="0" customWidth="1"/>
  </cols>
  <sheetData>
    <row r="1" spans="1:2" ht="15.75">
      <c r="A1" t="s">
        <v>138</v>
      </c>
      <c r="B1" s="10"/>
    </row>
    <row r="2" spans="1:4" ht="27" customHeight="1">
      <c r="A2" s="85" t="s">
        <v>108</v>
      </c>
      <c r="B2" s="57" t="s">
        <v>121</v>
      </c>
      <c r="C2" s="58" t="s">
        <v>117</v>
      </c>
      <c r="D2" s="61"/>
    </row>
    <row r="3" spans="1:4" ht="33">
      <c r="A3" s="86"/>
      <c r="B3" s="57" t="s">
        <v>120</v>
      </c>
      <c r="C3" s="59" t="s">
        <v>132</v>
      </c>
      <c r="D3" s="63" t="s">
        <v>131</v>
      </c>
    </row>
    <row r="4" spans="1:4" ht="33" customHeight="1">
      <c r="A4" s="86"/>
      <c r="B4" s="57" t="s">
        <v>133</v>
      </c>
      <c r="C4" s="60" t="s">
        <v>118</v>
      </c>
      <c r="D4" s="62"/>
    </row>
    <row r="5" spans="1:4" ht="16.5" thickBot="1">
      <c r="A5" s="43"/>
      <c r="B5" s="12"/>
      <c r="C5" s="13"/>
      <c r="D5" s="13"/>
    </row>
    <row r="6" spans="1:14" ht="15.75" customHeight="1" thickBot="1">
      <c r="A6" s="100" t="s">
        <v>0</v>
      </c>
      <c r="B6" s="101"/>
      <c r="C6" s="101"/>
      <c r="D6" s="101"/>
      <c r="E6" s="101"/>
      <c r="F6" s="101"/>
      <c r="G6" s="102"/>
      <c r="H6" s="100" t="s">
        <v>1</v>
      </c>
      <c r="I6" s="101"/>
      <c r="J6" s="101"/>
      <c r="K6" s="101"/>
      <c r="L6" s="102"/>
      <c r="M6" s="109" t="s">
        <v>124</v>
      </c>
      <c r="N6" s="109" t="s">
        <v>127</v>
      </c>
    </row>
    <row r="7" spans="1:14" ht="15.75" customHeight="1">
      <c r="A7" s="87" t="s">
        <v>134</v>
      </c>
      <c r="B7" s="91" t="s">
        <v>2</v>
      </c>
      <c r="C7" s="93" t="s">
        <v>3</v>
      </c>
      <c r="D7" s="94"/>
      <c r="E7" s="94"/>
      <c r="F7" s="94"/>
      <c r="G7" s="95"/>
      <c r="H7" s="96" t="s">
        <v>92</v>
      </c>
      <c r="I7" s="98" t="s">
        <v>123</v>
      </c>
      <c r="J7" s="89" t="s">
        <v>122</v>
      </c>
      <c r="K7" s="121" t="s">
        <v>125</v>
      </c>
      <c r="L7" s="103" t="s">
        <v>126</v>
      </c>
      <c r="M7" s="110"/>
      <c r="N7" s="110"/>
    </row>
    <row r="8" spans="1:14" ht="36.75" customHeight="1" thickBot="1">
      <c r="A8" s="88"/>
      <c r="B8" s="92"/>
      <c r="C8" s="55" t="s">
        <v>80</v>
      </c>
      <c r="D8" s="55" t="s">
        <v>4</v>
      </c>
      <c r="E8" s="55" t="s">
        <v>5</v>
      </c>
      <c r="F8" s="55" t="s">
        <v>6</v>
      </c>
      <c r="G8" s="56" t="s">
        <v>7</v>
      </c>
      <c r="H8" s="97"/>
      <c r="I8" s="99"/>
      <c r="J8" s="90"/>
      <c r="K8" s="122"/>
      <c r="L8" s="104"/>
      <c r="M8" s="111"/>
      <c r="N8" s="111"/>
    </row>
    <row r="9" spans="1:14" ht="27" customHeight="1">
      <c r="A9" s="80" t="s">
        <v>8</v>
      </c>
      <c r="B9" s="78" t="s">
        <v>96</v>
      </c>
      <c r="C9" s="36">
        <v>2600</v>
      </c>
      <c r="D9" s="35" t="s">
        <v>9</v>
      </c>
      <c r="E9" s="36" t="s">
        <v>76</v>
      </c>
      <c r="F9" s="3" t="s">
        <v>11</v>
      </c>
      <c r="G9" s="67" t="s">
        <v>12</v>
      </c>
      <c r="H9" s="75" t="s">
        <v>13</v>
      </c>
      <c r="I9" s="71">
        <v>32</v>
      </c>
      <c r="J9" s="31">
        <v>480</v>
      </c>
      <c r="K9" s="49">
        <v>20416</v>
      </c>
      <c r="L9" s="50">
        <f>(K9*34.5)/1000</f>
        <v>704.352</v>
      </c>
      <c r="M9" s="51"/>
      <c r="N9" s="52"/>
    </row>
    <row r="10" spans="1:14" ht="27" customHeight="1">
      <c r="A10" s="80" t="s">
        <v>14</v>
      </c>
      <c r="B10" s="74" t="s">
        <v>85</v>
      </c>
      <c r="C10" s="37">
        <v>2600</v>
      </c>
      <c r="D10" s="35" t="s">
        <v>9</v>
      </c>
      <c r="E10" s="37" t="s">
        <v>77</v>
      </c>
      <c r="F10" s="4" t="s">
        <v>10</v>
      </c>
      <c r="G10" s="68" t="s">
        <v>15</v>
      </c>
      <c r="H10" s="76" t="s">
        <v>16</v>
      </c>
      <c r="I10" s="72">
        <v>33</v>
      </c>
      <c r="J10" s="32">
        <v>495</v>
      </c>
      <c r="K10" s="46">
        <v>21811</v>
      </c>
      <c r="L10" s="48">
        <f aca="true" t="shared" si="0" ref="L10:L28">(K10*34.5)/1000</f>
        <v>752.4795</v>
      </c>
      <c r="M10" s="33"/>
      <c r="N10" s="1"/>
    </row>
    <row r="11" spans="1:14" ht="27" customHeight="1">
      <c r="A11" s="80" t="s">
        <v>17</v>
      </c>
      <c r="B11" s="74" t="s">
        <v>86</v>
      </c>
      <c r="C11" s="37">
        <v>2600</v>
      </c>
      <c r="D11" s="35" t="s">
        <v>9</v>
      </c>
      <c r="E11" s="37" t="s">
        <v>78</v>
      </c>
      <c r="F11" s="4" t="s">
        <v>11</v>
      </c>
      <c r="G11" s="68" t="s">
        <v>18</v>
      </c>
      <c r="H11" s="76" t="s">
        <v>19</v>
      </c>
      <c r="I11" s="72">
        <v>69</v>
      </c>
      <c r="J11" s="32">
        <v>1035</v>
      </c>
      <c r="K11" s="46">
        <v>13681.333333333334</v>
      </c>
      <c r="L11" s="48">
        <f t="shared" si="0"/>
        <v>472.006</v>
      </c>
      <c r="M11" s="34"/>
      <c r="N11" s="1"/>
    </row>
    <row r="12" spans="1:14" ht="27" customHeight="1">
      <c r="A12" s="80" t="s">
        <v>20</v>
      </c>
      <c r="B12" s="74" t="s">
        <v>22</v>
      </c>
      <c r="C12" s="37">
        <v>2600</v>
      </c>
      <c r="D12" s="35" t="s">
        <v>9</v>
      </c>
      <c r="E12" s="37" t="s">
        <v>21</v>
      </c>
      <c r="F12" s="4" t="s">
        <v>11</v>
      </c>
      <c r="G12" s="69">
        <v>11</v>
      </c>
      <c r="H12" s="76" t="s">
        <v>23</v>
      </c>
      <c r="I12" s="72">
        <v>25</v>
      </c>
      <c r="J12" s="32">
        <v>375</v>
      </c>
      <c r="K12" s="46">
        <v>36860</v>
      </c>
      <c r="L12" s="48">
        <f t="shared" si="0"/>
        <v>1271.67</v>
      </c>
      <c r="M12" s="34"/>
      <c r="N12" s="1"/>
    </row>
    <row r="13" spans="1:14" ht="27" customHeight="1">
      <c r="A13" s="80" t="s">
        <v>24</v>
      </c>
      <c r="B13" s="74" t="s">
        <v>87</v>
      </c>
      <c r="C13" s="38">
        <v>2600</v>
      </c>
      <c r="D13" s="35" t="s">
        <v>9</v>
      </c>
      <c r="E13" s="38" t="s">
        <v>77</v>
      </c>
      <c r="F13" s="5" t="s">
        <v>79</v>
      </c>
      <c r="G13" s="70" t="s">
        <v>25</v>
      </c>
      <c r="H13" s="76" t="s">
        <v>26</v>
      </c>
      <c r="I13" s="72">
        <v>73</v>
      </c>
      <c r="J13" s="32">
        <v>1095</v>
      </c>
      <c r="K13" s="46">
        <v>69059</v>
      </c>
      <c r="L13" s="48">
        <f t="shared" si="0"/>
        <v>2382.5355</v>
      </c>
      <c r="M13" s="34"/>
      <c r="N13" s="1"/>
    </row>
    <row r="14" spans="1:14" ht="27" customHeight="1">
      <c r="A14" s="80" t="s">
        <v>27</v>
      </c>
      <c r="B14" s="74" t="s">
        <v>81</v>
      </c>
      <c r="C14" s="38">
        <v>2600</v>
      </c>
      <c r="D14" s="35" t="s">
        <v>9</v>
      </c>
      <c r="E14" s="38" t="s">
        <v>28</v>
      </c>
      <c r="F14" s="5" t="s">
        <v>11</v>
      </c>
      <c r="G14" s="70" t="s">
        <v>29</v>
      </c>
      <c r="H14" s="76" t="s">
        <v>30</v>
      </c>
      <c r="I14" s="72">
        <v>25</v>
      </c>
      <c r="J14" s="32">
        <v>375</v>
      </c>
      <c r="K14" s="46">
        <v>4672</v>
      </c>
      <c r="L14" s="48">
        <f t="shared" si="0"/>
        <v>161.184</v>
      </c>
      <c r="M14" s="34"/>
      <c r="N14" s="1"/>
    </row>
    <row r="15" spans="1:14" ht="27" customHeight="1">
      <c r="A15" s="80" t="s">
        <v>31</v>
      </c>
      <c r="B15" s="74" t="s">
        <v>88</v>
      </c>
      <c r="C15" s="38">
        <v>2600</v>
      </c>
      <c r="D15" s="35" t="s">
        <v>9</v>
      </c>
      <c r="E15" s="38" t="s">
        <v>97</v>
      </c>
      <c r="F15" s="5" t="s">
        <v>11</v>
      </c>
      <c r="G15" s="70" t="s">
        <v>32</v>
      </c>
      <c r="H15" s="76" t="s">
        <v>33</v>
      </c>
      <c r="I15" s="72">
        <v>65</v>
      </c>
      <c r="J15" s="32">
        <v>975</v>
      </c>
      <c r="K15" s="46">
        <v>22359</v>
      </c>
      <c r="L15" s="48">
        <f t="shared" si="0"/>
        <v>771.3855</v>
      </c>
      <c r="M15" s="34"/>
      <c r="N15" s="1"/>
    </row>
    <row r="16" spans="1:14" ht="27" customHeight="1">
      <c r="A16" s="80" t="s">
        <v>34</v>
      </c>
      <c r="B16" s="74" t="s">
        <v>35</v>
      </c>
      <c r="C16" s="38">
        <v>2600</v>
      </c>
      <c r="D16" s="35" t="s">
        <v>9</v>
      </c>
      <c r="E16" s="38" t="s">
        <v>98</v>
      </c>
      <c r="F16" s="5" t="s">
        <v>11</v>
      </c>
      <c r="G16" s="70" t="s">
        <v>36</v>
      </c>
      <c r="H16" s="76" t="s">
        <v>37</v>
      </c>
      <c r="I16" s="72">
        <v>81</v>
      </c>
      <c r="J16" s="32">
        <v>1215</v>
      </c>
      <c r="K16" s="46">
        <v>40715</v>
      </c>
      <c r="L16" s="48">
        <f t="shared" si="0"/>
        <v>1404.6675</v>
      </c>
      <c r="M16" s="34"/>
      <c r="N16" s="1"/>
    </row>
    <row r="17" spans="1:14" ht="27" customHeight="1">
      <c r="A17" s="80" t="s">
        <v>38</v>
      </c>
      <c r="B17" s="74" t="s">
        <v>89</v>
      </c>
      <c r="C17" s="38">
        <v>2600</v>
      </c>
      <c r="D17" s="35" t="s">
        <v>9</v>
      </c>
      <c r="E17" s="38" t="s">
        <v>94</v>
      </c>
      <c r="F17" s="5" t="s">
        <v>11</v>
      </c>
      <c r="G17" s="70" t="s">
        <v>39</v>
      </c>
      <c r="H17" s="76" t="s">
        <v>40</v>
      </c>
      <c r="I17" s="72">
        <v>73</v>
      </c>
      <c r="J17" s="32">
        <v>1095</v>
      </c>
      <c r="K17" s="46">
        <v>57199</v>
      </c>
      <c r="L17" s="48">
        <f t="shared" si="0"/>
        <v>1973.3655</v>
      </c>
      <c r="M17" s="34"/>
      <c r="N17" s="1"/>
    </row>
    <row r="18" spans="1:14" ht="27" customHeight="1">
      <c r="A18" s="80" t="s">
        <v>41</v>
      </c>
      <c r="B18" s="74" t="s">
        <v>42</v>
      </c>
      <c r="C18" s="37">
        <v>2600</v>
      </c>
      <c r="D18" s="35" t="s">
        <v>9</v>
      </c>
      <c r="E18" s="37" t="s">
        <v>82</v>
      </c>
      <c r="F18" s="4" t="s">
        <v>11</v>
      </c>
      <c r="G18" s="68" t="s">
        <v>43</v>
      </c>
      <c r="H18" s="76" t="s">
        <v>44</v>
      </c>
      <c r="I18" s="72">
        <v>20</v>
      </c>
      <c r="J18" s="32">
        <v>300</v>
      </c>
      <c r="K18" s="46">
        <v>21500.033333333333</v>
      </c>
      <c r="L18" s="48">
        <f t="shared" si="0"/>
        <v>741.75115</v>
      </c>
      <c r="M18" s="34"/>
      <c r="N18" s="1"/>
    </row>
    <row r="19" spans="1:14" ht="27" customHeight="1">
      <c r="A19" s="80" t="s">
        <v>45</v>
      </c>
      <c r="B19" s="74" t="s">
        <v>46</v>
      </c>
      <c r="C19" s="37">
        <v>2600</v>
      </c>
      <c r="D19" s="35" t="s">
        <v>9</v>
      </c>
      <c r="E19" s="37" t="s">
        <v>95</v>
      </c>
      <c r="F19" s="4" t="s">
        <v>11</v>
      </c>
      <c r="G19" s="68" t="s">
        <v>47</v>
      </c>
      <c r="H19" s="76" t="s">
        <v>48</v>
      </c>
      <c r="I19" s="72">
        <v>25</v>
      </c>
      <c r="J19" s="32">
        <v>375</v>
      </c>
      <c r="K19" s="46">
        <v>40044</v>
      </c>
      <c r="L19" s="48">
        <f t="shared" si="0"/>
        <v>1381.518</v>
      </c>
      <c r="M19" s="34"/>
      <c r="N19" s="1"/>
    </row>
    <row r="20" spans="1:14" ht="27" customHeight="1">
      <c r="A20" s="80" t="s">
        <v>49</v>
      </c>
      <c r="B20" s="74" t="s">
        <v>46</v>
      </c>
      <c r="C20" s="37">
        <v>2600</v>
      </c>
      <c r="D20" s="35" t="s">
        <v>9</v>
      </c>
      <c r="E20" s="37" t="s">
        <v>93</v>
      </c>
      <c r="F20" s="4" t="s">
        <v>11</v>
      </c>
      <c r="G20" s="68" t="s">
        <v>50</v>
      </c>
      <c r="H20" s="76" t="s">
        <v>51</v>
      </c>
      <c r="I20" s="72">
        <v>49</v>
      </c>
      <c r="J20" s="32">
        <v>735</v>
      </c>
      <c r="K20" s="46">
        <v>32987</v>
      </c>
      <c r="L20" s="48">
        <f t="shared" si="0"/>
        <v>1138.0515</v>
      </c>
      <c r="M20" s="34"/>
      <c r="N20" s="1"/>
    </row>
    <row r="21" spans="1:14" ht="27" customHeight="1">
      <c r="A21" s="80" t="s">
        <v>52</v>
      </c>
      <c r="B21" s="74" t="s">
        <v>106</v>
      </c>
      <c r="C21" s="38">
        <v>2600</v>
      </c>
      <c r="D21" s="35" t="s">
        <v>9</v>
      </c>
      <c r="E21" s="38" t="s">
        <v>54</v>
      </c>
      <c r="F21" s="5" t="s">
        <v>55</v>
      </c>
      <c r="G21" s="70" t="s">
        <v>56</v>
      </c>
      <c r="H21" s="76" t="s">
        <v>57</v>
      </c>
      <c r="I21" s="72">
        <v>25</v>
      </c>
      <c r="J21" s="32">
        <v>375</v>
      </c>
      <c r="K21" s="46">
        <v>9182.999999999998</v>
      </c>
      <c r="L21" s="48">
        <f t="shared" si="0"/>
        <v>316.8134999999999</v>
      </c>
      <c r="M21" s="34"/>
      <c r="N21" s="1"/>
    </row>
    <row r="22" spans="1:14" ht="27" customHeight="1">
      <c r="A22" s="80" t="s">
        <v>58</v>
      </c>
      <c r="B22" s="74" t="s">
        <v>90</v>
      </c>
      <c r="C22" s="38">
        <v>2600</v>
      </c>
      <c r="D22" s="35" t="s">
        <v>9</v>
      </c>
      <c r="E22" s="38" t="s">
        <v>103</v>
      </c>
      <c r="F22" s="5" t="s">
        <v>11</v>
      </c>
      <c r="G22" s="70" t="s">
        <v>18</v>
      </c>
      <c r="H22" s="76" t="s">
        <v>59</v>
      </c>
      <c r="I22" s="72">
        <v>25</v>
      </c>
      <c r="J22" s="32">
        <v>375</v>
      </c>
      <c r="K22" s="46">
        <v>9280</v>
      </c>
      <c r="L22" s="48">
        <f t="shared" si="0"/>
        <v>320.16</v>
      </c>
      <c r="M22" s="34"/>
      <c r="N22" s="1"/>
    </row>
    <row r="23" spans="1:14" ht="27" customHeight="1">
      <c r="A23" s="80" t="s">
        <v>60</v>
      </c>
      <c r="B23" s="74" t="s">
        <v>104</v>
      </c>
      <c r="C23" s="37">
        <v>2600</v>
      </c>
      <c r="D23" s="35" t="s">
        <v>9</v>
      </c>
      <c r="E23" s="37" t="s">
        <v>77</v>
      </c>
      <c r="F23" s="4" t="s">
        <v>99</v>
      </c>
      <c r="G23" s="68" t="s">
        <v>25</v>
      </c>
      <c r="H23" s="76" t="s">
        <v>61</v>
      </c>
      <c r="I23" s="72">
        <v>25</v>
      </c>
      <c r="J23" s="32">
        <v>375</v>
      </c>
      <c r="K23" s="46">
        <v>15826</v>
      </c>
      <c r="L23" s="48">
        <f t="shared" si="0"/>
        <v>545.997</v>
      </c>
      <c r="M23" s="34"/>
      <c r="N23" s="1"/>
    </row>
    <row r="24" spans="1:14" ht="27" customHeight="1">
      <c r="A24" s="80" t="s">
        <v>62</v>
      </c>
      <c r="B24" s="74" t="s">
        <v>105</v>
      </c>
      <c r="C24" s="37">
        <v>2600</v>
      </c>
      <c r="D24" s="35" t="s">
        <v>9</v>
      </c>
      <c r="E24" s="41" t="s">
        <v>102</v>
      </c>
      <c r="F24" s="4" t="s">
        <v>100</v>
      </c>
      <c r="G24" s="68" t="s">
        <v>63</v>
      </c>
      <c r="H24" s="76" t="s">
        <v>64</v>
      </c>
      <c r="I24" s="72">
        <v>36</v>
      </c>
      <c r="J24" s="32">
        <v>540</v>
      </c>
      <c r="K24" s="46">
        <v>28632</v>
      </c>
      <c r="L24" s="48">
        <f t="shared" si="0"/>
        <v>987.804</v>
      </c>
      <c r="M24" s="34"/>
      <c r="N24" s="1"/>
    </row>
    <row r="25" spans="1:14" ht="27" customHeight="1">
      <c r="A25" s="80" t="s">
        <v>65</v>
      </c>
      <c r="B25" s="74" t="s">
        <v>66</v>
      </c>
      <c r="C25" s="38">
        <v>2600</v>
      </c>
      <c r="D25" s="35" t="s">
        <v>9</v>
      </c>
      <c r="E25" s="38" t="s">
        <v>83</v>
      </c>
      <c r="F25" s="5" t="s">
        <v>11</v>
      </c>
      <c r="G25" s="70" t="s">
        <v>67</v>
      </c>
      <c r="H25" s="76" t="s">
        <v>68</v>
      </c>
      <c r="I25" s="73">
        <v>25</v>
      </c>
      <c r="J25" s="32">
        <v>375</v>
      </c>
      <c r="K25" s="46">
        <v>16213</v>
      </c>
      <c r="L25" s="48">
        <f t="shared" si="0"/>
        <v>559.3485</v>
      </c>
      <c r="M25" s="34"/>
      <c r="N25" s="1"/>
    </row>
    <row r="26" spans="1:14" ht="27" customHeight="1">
      <c r="A26" s="80" t="s">
        <v>69</v>
      </c>
      <c r="B26" s="74" t="s">
        <v>107</v>
      </c>
      <c r="C26" s="37">
        <v>2600</v>
      </c>
      <c r="D26" s="35" t="s">
        <v>9</v>
      </c>
      <c r="E26" s="37" t="s">
        <v>84</v>
      </c>
      <c r="F26" s="4" t="s">
        <v>11</v>
      </c>
      <c r="G26" s="68" t="s">
        <v>70</v>
      </c>
      <c r="H26" s="76" t="s">
        <v>71</v>
      </c>
      <c r="I26" s="72">
        <v>65</v>
      </c>
      <c r="J26" s="32">
        <v>975</v>
      </c>
      <c r="K26" s="46">
        <v>44949</v>
      </c>
      <c r="L26" s="48">
        <f t="shared" si="0"/>
        <v>1550.7405</v>
      </c>
      <c r="M26" s="34"/>
      <c r="N26" s="1"/>
    </row>
    <row r="27" spans="1:14" ht="27" customHeight="1">
      <c r="A27" s="80" t="s">
        <v>72</v>
      </c>
      <c r="B27" s="79" t="s">
        <v>91</v>
      </c>
      <c r="C27" s="39">
        <v>2600</v>
      </c>
      <c r="D27" s="26" t="s">
        <v>9</v>
      </c>
      <c r="E27" s="39" t="s">
        <v>101</v>
      </c>
      <c r="F27" s="6" t="s">
        <v>73</v>
      </c>
      <c r="G27" s="42" t="s">
        <v>74</v>
      </c>
      <c r="H27" s="76" t="s">
        <v>75</v>
      </c>
      <c r="I27" s="74">
        <v>90</v>
      </c>
      <c r="J27" s="32">
        <v>1350</v>
      </c>
      <c r="K27" s="47">
        <v>71284</v>
      </c>
      <c r="L27" s="48">
        <f t="shared" si="0"/>
        <v>2459.298</v>
      </c>
      <c r="M27" s="34"/>
      <c r="N27" s="8"/>
    </row>
    <row r="28" spans="1:24" ht="27" customHeight="1" thickBot="1">
      <c r="A28" s="81" t="s">
        <v>112</v>
      </c>
      <c r="B28" s="79" t="s">
        <v>113</v>
      </c>
      <c r="C28" s="39">
        <v>2600</v>
      </c>
      <c r="D28" s="40" t="s">
        <v>9</v>
      </c>
      <c r="E28" s="39" t="s">
        <v>53</v>
      </c>
      <c r="F28" s="6" t="s">
        <v>114</v>
      </c>
      <c r="G28" s="42" t="s">
        <v>115</v>
      </c>
      <c r="H28" s="77" t="s">
        <v>116</v>
      </c>
      <c r="I28" s="74">
        <v>25</v>
      </c>
      <c r="J28" s="32">
        <f>I28*20</f>
        <v>500</v>
      </c>
      <c r="K28" s="47">
        <v>17400</v>
      </c>
      <c r="L28" s="53">
        <f t="shared" si="0"/>
        <v>600.3</v>
      </c>
      <c r="M28" s="27"/>
      <c r="N28" s="2"/>
      <c r="O28" s="28"/>
      <c r="P28" s="28"/>
      <c r="Q28" s="28"/>
      <c r="R28" s="29"/>
      <c r="S28" s="29"/>
      <c r="T28" s="29"/>
      <c r="U28" s="29"/>
      <c r="V28" s="29"/>
      <c r="W28" s="29"/>
      <c r="X28" s="30"/>
    </row>
    <row r="29" spans="1:14" ht="15.75" thickBot="1">
      <c r="A29" s="115"/>
      <c r="B29" s="116"/>
      <c r="C29" s="116"/>
      <c r="D29" s="116"/>
      <c r="E29" s="116"/>
      <c r="F29" s="116"/>
      <c r="G29" s="116"/>
      <c r="H29" s="117"/>
      <c r="I29" s="66">
        <f>SUM(I9:I28)</f>
        <v>886</v>
      </c>
      <c r="J29" s="7">
        <f>SUM(J9:J28)</f>
        <v>13415</v>
      </c>
      <c r="K29" s="45">
        <f>SUM(K9:K28)</f>
        <v>594070.3666666667</v>
      </c>
      <c r="L29" s="54">
        <f>SUM(L9:L28)</f>
        <v>20495.427649999998</v>
      </c>
      <c r="M29" s="9">
        <f>SUMPRODUCT(I9:I28,M9:M28)/I29</f>
        <v>0</v>
      </c>
      <c r="N29" s="9">
        <f>SUMPRODUCT(L9:L28,N9:N28)/L29</f>
        <v>0</v>
      </c>
    </row>
    <row r="32" spans="2:9" ht="15.75">
      <c r="B32" s="10"/>
      <c r="C32" s="11"/>
      <c r="D32" s="11"/>
      <c r="E32" s="11"/>
      <c r="F32" s="11"/>
      <c r="G32" s="11"/>
      <c r="H32" s="11"/>
      <c r="I32" s="11"/>
    </row>
    <row r="33" spans="2:9" ht="15.75" thickBot="1">
      <c r="B33" s="11"/>
      <c r="C33" s="11"/>
      <c r="D33" s="11"/>
      <c r="E33" s="11"/>
      <c r="F33" s="11"/>
      <c r="G33" s="11"/>
      <c r="H33" s="11"/>
      <c r="I33" s="11"/>
    </row>
    <row r="34" spans="1:14" ht="84" customHeight="1" thickBot="1">
      <c r="A34" s="84"/>
      <c r="B34" s="112" t="s">
        <v>109</v>
      </c>
      <c r="C34" s="113"/>
      <c r="D34" s="114"/>
      <c r="E34" s="64" t="s">
        <v>119</v>
      </c>
      <c r="F34" s="14" t="s">
        <v>128</v>
      </c>
      <c r="G34" s="15" t="s">
        <v>129</v>
      </c>
      <c r="H34" s="14" t="s">
        <v>130</v>
      </c>
      <c r="I34" s="16" t="s">
        <v>135</v>
      </c>
      <c r="N34" s="22"/>
    </row>
    <row r="35" spans="1:9" ht="54.75" customHeight="1" thickBot="1">
      <c r="A35" s="62"/>
      <c r="B35" s="118"/>
      <c r="C35" s="119"/>
      <c r="D35" s="120"/>
      <c r="E35" s="65"/>
      <c r="F35" s="24">
        <f>M29</f>
        <v>0</v>
      </c>
      <c r="G35" s="17">
        <f>IF(F35="","",(F35*886)/(34.5*594070)*1000)</f>
        <v>0</v>
      </c>
      <c r="H35" s="25">
        <f>N29</f>
        <v>0</v>
      </c>
      <c r="I35" s="18">
        <f>IF(E35="","",E35+G35+H35)</f>
      </c>
    </row>
    <row r="36" s="23" customFormat="1" ht="15">
      <c r="M36" s="20"/>
    </row>
    <row r="37" s="23" customFormat="1" ht="15">
      <c r="M37" s="20"/>
    </row>
    <row r="38" s="23" customFormat="1" ht="15"/>
    <row r="39" spans="9:16" s="23" customFormat="1" ht="15.75">
      <c r="I39" s="21"/>
      <c r="J39" s="19"/>
      <c r="K39" s="19"/>
      <c r="L39" s="19"/>
      <c r="M39" s="13"/>
      <c r="N39" s="123"/>
      <c r="O39" s="123"/>
      <c r="P39" s="123"/>
    </row>
    <row r="40" spans="9:16" s="23" customFormat="1" ht="15.75">
      <c r="I40" s="19"/>
      <c r="J40" s="19"/>
      <c r="K40" s="19"/>
      <c r="L40" s="19"/>
      <c r="M40" s="19"/>
      <c r="N40" s="19"/>
      <c r="O40" s="11"/>
      <c r="P40" s="11"/>
    </row>
    <row r="41" spans="3:16" s="23" customFormat="1" ht="15.75">
      <c r="C41" s="133"/>
      <c r="D41" s="134"/>
      <c r="E41" s="44"/>
      <c r="F41" s="19"/>
      <c r="G41" s="124" t="s">
        <v>136</v>
      </c>
      <c r="H41" s="125"/>
      <c r="I41" s="126"/>
      <c r="P41" s="11"/>
    </row>
    <row r="42" spans="3:9" s="23" customFormat="1" ht="15.75">
      <c r="C42" s="135"/>
      <c r="D42" s="136"/>
      <c r="E42" s="44"/>
      <c r="F42" s="19"/>
      <c r="G42" s="127"/>
      <c r="H42" s="128"/>
      <c r="I42" s="129"/>
    </row>
    <row r="43" spans="3:9" s="23" customFormat="1" ht="15.75">
      <c r="C43" s="137"/>
      <c r="D43" s="138"/>
      <c r="E43" s="21"/>
      <c r="F43"/>
      <c r="G43" s="127"/>
      <c r="H43" s="128"/>
      <c r="I43" s="129"/>
    </row>
    <row r="44" spans="3:9" s="23" customFormat="1" ht="15.75">
      <c r="C44" s="139" t="s">
        <v>111</v>
      </c>
      <c r="D44" s="140"/>
      <c r="G44" s="130"/>
      <c r="H44" s="131"/>
      <c r="I44" s="132"/>
    </row>
    <row r="45" s="23" customFormat="1" ht="15"/>
    <row r="46" spans="3:5" s="23" customFormat="1" ht="15.75">
      <c r="C46" s="105"/>
      <c r="D46" s="106"/>
      <c r="E46" s="82"/>
    </row>
    <row r="47" spans="3:4" s="23" customFormat="1" ht="15.75">
      <c r="C47" s="107" t="s">
        <v>110</v>
      </c>
      <c r="D47" s="108"/>
    </row>
    <row r="48" s="23" customFormat="1" ht="15"/>
    <row r="49" s="23" customFormat="1" ht="15"/>
    <row r="50" s="23" customFormat="1" ht="18.75">
      <c r="B50" s="83" t="s">
        <v>137</v>
      </c>
    </row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</sheetData>
  <sheetProtection/>
  <mergeCells count="22">
    <mergeCell ref="C41:D43"/>
    <mergeCell ref="C44:D44"/>
    <mergeCell ref="C46:D46"/>
    <mergeCell ref="C47:D47"/>
    <mergeCell ref="M6:M8"/>
    <mergeCell ref="N6:N8"/>
    <mergeCell ref="B34:D34"/>
    <mergeCell ref="A29:H29"/>
    <mergeCell ref="B35:D35"/>
    <mergeCell ref="K7:K8"/>
    <mergeCell ref="N39:P39"/>
    <mergeCell ref="G41:I44"/>
    <mergeCell ref="A2:A4"/>
    <mergeCell ref="A7:A8"/>
    <mergeCell ref="J7:J8"/>
    <mergeCell ref="B7:B8"/>
    <mergeCell ref="C7:G7"/>
    <mergeCell ref="H7:H8"/>
    <mergeCell ref="I7:I8"/>
    <mergeCell ref="A6:G6"/>
    <mergeCell ref="H6:L6"/>
    <mergeCell ref="L7:L8"/>
  </mergeCells>
  <printOptions/>
  <pageMargins left="0.7" right="0.7" top="0.75" bottom="0.75" header="0.3" footer="0.3"/>
  <pageSetup horizontalDpi="200" verticalDpi="200" orientation="portrait" paperSize="9" r:id="rId1"/>
  <ignoredErrors>
    <ignoredError sqref="G10:G11 G13:G15 G17 G21:G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2006-10-17T13:40:18Z</dcterms:created>
  <dcterms:modified xsi:type="dcterms:W3CDTF">2016-05-24T13:32:33Z</dcterms:modified>
  <cp:category/>
  <cp:version/>
  <cp:contentType/>
  <cp:contentStatus/>
</cp:coreProperties>
</file>