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7770"/>
  </bookViews>
  <sheets>
    <sheet name="Összesítés" sheetId="1" r:id="rId1"/>
    <sheet name="2016_2017" sheetId="2" r:id="rId2"/>
  </sheets>
  <externalReferences>
    <externalReference r:id="rId3"/>
  </externalReferences>
  <calcPr calcId="114210"/>
</workbook>
</file>

<file path=xl/calcChain.xml><?xml version="1.0" encoding="utf-8"?>
<calcChain xmlns="http://schemas.openxmlformats.org/spreadsheetml/2006/main">
  <c r="U12" i="1"/>
  <c r="U10"/>
  <c r="AE29" i="2"/>
  <c r="AE27"/>
  <c r="R22"/>
  <c r="AE22"/>
  <c r="R5"/>
  <c r="R6"/>
  <c r="R7"/>
  <c r="R8"/>
  <c r="R9"/>
  <c r="R10"/>
  <c r="R11"/>
  <c r="R12"/>
  <c r="R13"/>
  <c r="R14"/>
  <c r="R15"/>
  <c r="R16"/>
  <c r="R17"/>
  <c r="R18"/>
  <c r="R19"/>
  <c r="R20"/>
  <c r="R21"/>
  <c r="R23"/>
  <c r="R24"/>
  <c r="R25"/>
  <c r="H7" i="1"/>
  <c r="T25" i="2"/>
  <c r="J7" i="1"/>
  <c r="U25" i="2"/>
  <c r="K7" i="1"/>
  <c r="V25" i="2"/>
  <c r="L7" i="1"/>
  <c r="W25" i="2"/>
  <c r="M7" i="1"/>
  <c r="X25" i="2"/>
  <c r="N7" i="1"/>
  <c r="Y25" i="2"/>
  <c r="O7" i="1"/>
  <c r="Z25" i="2"/>
  <c r="P7" i="1"/>
  <c r="AA25" i="2"/>
  <c r="Q7" i="1"/>
  <c r="AB25" i="2"/>
  <c r="R7" i="1"/>
  <c r="AC25" i="2"/>
  <c r="S7" i="1"/>
  <c r="AD25" i="2"/>
  <c r="T7" i="1"/>
  <c r="S25" i="2"/>
  <c r="I7" i="1"/>
  <c r="Q25" i="2"/>
  <c r="F7" i="1"/>
  <c r="AE21" i="2"/>
  <c r="AE5"/>
  <c r="AE6"/>
  <c r="AE7"/>
  <c r="AE8"/>
  <c r="AE9"/>
  <c r="AE10"/>
  <c r="AE11"/>
  <c r="AE12"/>
  <c r="AE13"/>
  <c r="AE14"/>
  <c r="AE15"/>
  <c r="AE16"/>
  <c r="AE17"/>
  <c r="AE18"/>
  <c r="AE19"/>
  <c r="AE20"/>
  <c r="AE23"/>
  <c r="AE24"/>
  <c r="AE25"/>
  <c r="E12" i="1"/>
  <c r="A12"/>
  <c r="E10"/>
  <c r="A10"/>
  <c r="T8"/>
  <c r="S8"/>
  <c r="R8"/>
  <c r="Q8"/>
  <c r="P8"/>
  <c r="O8"/>
  <c r="N8"/>
  <c r="M8"/>
  <c r="L8"/>
  <c r="K8"/>
  <c r="J8"/>
  <c r="I8"/>
  <c r="U8"/>
  <c r="U7"/>
</calcChain>
</file>

<file path=xl/sharedStrings.xml><?xml version="1.0" encoding="utf-8"?>
<sst xmlns="http://schemas.openxmlformats.org/spreadsheetml/2006/main" count="330" uniqueCount="194">
  <si>
    <t>Szerződés kötő és fizető adatai</t>
  </si>
  <si>
    <t>Fogyasztási hely adatai</t>
  </si>
  <si>
    <t>Teljesítmény adatok</t>
  </si>
  <si>
    <t>Összesen</t>
  </si>
  <si>
    <t>Sor szám</t>
  </si>
  <si>
    <t>Név</t>
  </si>
  <si>
    <t>Cím, Adószám és Bankszámlaszám</t>
  </si>
  <si>
    <t>Cím</t>
  </si>
  <si>
    <t>Mérési pont azon.</t>
  </si>
  <si>
    <t>Mérő(k) össz-
teljesítménye
m3/h</t>
  </si>
  <si>
    <t>Éves maximális napi
 fogy.(m3/nap)</t>
  </si>
  <si>
    <t>m3/gázév</t>
  </si>
  <si>
    <t>Irsz</t>
  </si>
  <si>
    <t>Település</t>
  </si>
  <si>
    <t>Utca</t>
  </si>
  <si>
    <t>közt.meg.</t>
  </si>
  <si>
    <t>Hsz.</t>
  </si>
  <si>
    <t>Adószám</t>
  </si>
  <si>
    <t>Bankszámlaszám</t>
  </si>
  <si>
    <t>július</t>
  </si>
  <si>
    <t>augusztus</t>
  </si>
  <si>
    <t>szeptember</t>
  </si>
  <si>
    <t xml:space="preserve">október </t>
  </si>
  <si>
    <t>november</t>
  </si>
  <si>
    <t>deccember</t>
  </si>
  <si>
    <t>január</t>
  </si>
  <si>
    <t>február</t>
  </si>
  <si>
    <t>március</t>
  </si>
  <si>
    <t>április</t>
  </si>
  <si>
    <t>május</t>
  </si>
  <si>
    <t>június</t>
  </si>
  <si>
    <t>1.</t>
  </si>
  <si>
    <t>Deákvári Óvoda</t>
  </si>
  <si>
    <t>Vác</t>
  </si>
  <si>
    <t>Deákvári</t>
  </si>
  <si>
    <t>főút</t>
  </si>
  <si>
    <t>16790528-1-13</t>
  </si>
  <si>
    <t>11742094-16790528</t>
  </si>
  <si>
    <t>Sirály u. óvoda</t>
  </si>
  <si>
    <t xml:space="preserve">Sirály </t>
  </si>
  <si>
    <t>utca</t>
  </si>
  <si>
    <t>7-9</t>
  </si>
  <si>
    <t>39N110714250000I</t>
  </si>
  <si>
    <t>2.</t>
  </si>
  <si>
    <t>Deákvári főúti óvoda</t>
  </si>
  <si>
    <t xml:space="preserve">Deákvári </t>
  </si>
  <si>
    <t>34</t>
  </si>
  <si>
    <t>39N111259521000A</t>
  </si>
  <si>
    <t>3.</t>
  </si>
  <si>
    <t>Kisvác-Középvárosi Óvoda</t>
  </si>
  <si>
    <t>Nyár</t>
  </si>
  <si>
    <t>16790542-1-13</t>
  </si>
  <si>
    <t>11742094-16790542</t>
  </si>
  <si>
    <t>Hársfa u. óvoda</t>
  </si>
  <si>
    <t>Hársfa</t>
  </si>
  <si>
    <t>4</t>
  </si>
  <si>
    <t>39N110712865000Z</t>
  </si>
  <si>
    <t>4.</t>
  </si>
  <si>
    <t>Alsóvárosi Óvoda</t>
  </si>
  <si>
    <t>Vám</t>
  </si>
  <si>
    <t>16790552-1-13</t>
  </si>
  <si>
    <t>11742094-16790552</t>
  </si>
  <si>
    <t>Vám u. óvoda</t>
  </si>
  <si>
    <t>39N110717145000J</t>
  </si>
  <si>
    <t>5.</t>
  </si>
  <si>
    <t>Vác Város Önkormányzat Gazdasági Hivatala</t>
  </si>
  <si>
    <t>Sziréna</t>
  </si>
  <si>
    <t>köz</t>
  </si>
  <si>
    <t>15441049-2-13</t>
  </si>
  <si>
    <t>11742094-15441049</t>
  </si>
  <si>
    <t>Petőfi Sándor Általános Iskola</t>
  </si>
  <si>
    <t>főtér</t>
  </si>
  <si>
    <t>2</t>
  </si>
  <si>
    <t>39N1107196280002</t>
  </si>
  <si>
    <t>6.</t>
  </si>
  <si>
    <t>Földváry Károly Általános Iskola</t>
  </si>
  <si>
    <t>Nagymező</t>
  </si>
  <si>
    <t>14</t>
  </si>
  <si>
    <t>39N110716797000J</t>
  </si>
  <si>
    <t>7.</t>
  </si>
  <si>
    <t>Árpád Fejedelem Általános Iskola</t>
  </si>
  <si>
    <t>Árpád</t>
  </si>
  <si>
    <t>85</t>
  </si>
  <si>
    <t>39N110713993000C</t>
  </si>
  <si>
    <t>8.</t>
  </si>
  <si>
    <t>Juhász Gyula Általános Iskola</t>
  </si>
  <si>
    <t>Báthory</t>
  </si>
  <si>
    <t>17-19</t>
  </si>
  <si>
    <t>39N110715704000M</t>
  </si>
  <si>
    <t>9.</t>
  </si>
  <si>
    <t>Radnóti Miklós Általános Iskola</t>
  </si>
  <si>
    <t>Radnóti</t>
  </si>
  <si>
    <t>7</t>
  </si>
  <si>
    <t>39N110719122000U</t>
  </si>
  <si>
    <t>10.</t>
  </si>
  <si>
    <t>Madách Imre Gimnázium</t>
  </si>
  <si>
    <t xml:space="preserve">Brusznyai Árpád </t>
  </si>
  <si>
    <t>39N110714115000O</t>
  </si>
  <si>
    <t>11.</t>
  </si>
  <si>
    <t>Polgármesteri Hivatal</t>
  </si>
  <si>
    <t>Március 15.</t>
  </si>
  <si>
    <t>tér</t>
  </si>
  <si>
    <t>11</t>
  </si>
  <si>
    <t>39N1107186040005</t>
  </si>
  <si>
    <t>12.</t>
  </si>
  <si>
    <t>Idősek Otthona és Klubja</t>
  </si>
  <si>
    <t>Burgundia</t>
  </si>
  <si>
    <t>9-11</t>
  </si>
  <si>
    <t>15395450-1-13</t>
  </si>
  <si>
    <t>11742094-15395450</t>
  </si>
  <si>
    <t>39N110716872000C</t>
  </si>
  <si>
    <t>13.</t>
  </si>
  <si>
    <t xml:space="preserve">Burgundia </t>
  </si>
  <si>
    <t>Idősek Otthona</t>
  </si>
  <si>
    <t>Rádi</t>
  </si>
  <si>
    <t>48/a</t>
  </si>
  <si>
    <t>39N110720106000B</t>
  </si>
  <si>
    <t>14.</t>
  </si>
  <si>
    <t>Arany János</t>
  </si>
  <si>
    <t>1-3</t>
  </si>
  <si>
    <t>39N110719959000W</t>
  </si>
  <si>
    <t>15.</t>
  </si>
  <si>
    <t>Katona Lajos Városi Könyvtár</t>
  </si>
  <si>
    <t xml:space="preserve">Budapesti </t>
  </si>
  <si>
    <t>16793545-1-13</t>
  </si>
  <si>
    <t>11742094-16793545</t>
  </si>
  <si>
    <t>Budapesti</t>
  </si>
  <si>
    <t>Főút</t>
  </si>
  <si>
    <t>37</t>
  </si>
  <si>
    <t>39N110715827000P</t>
  </si>
  <si>
    <t>16.</t>
  </si>
  <si>
    <t>Váci Városfejlesztő Kft.</t>
  </si>
  <si>
    <t>Köztársaság</t>
  </si>
  <si>
    <t>út</t>
  </si>
  <si>
    <t>14867361-2-13</t>
  </si>
  <si>
    <t>11742094-20181758</t>
  </si>
  <si>
    <t>Üzemeltetési terület I.</t>
  </si>
  <si>
    <t>fasor</t>
  </si>
  <si>
    <t>39N110713440000I</t>
  </si>
  <si>
    <t>17.</t>
  </si>
  <si>
    <t>Madách Imre Művelődési Központ</t>
  </si>
  <si>
    <t>Dr. Csányi László</t>
  </si>
  <si>
    <t>krt.</t>
  </si>
  <si>
    <t>Pannonia ház</t>
  </si>
  <si>
    <t>19</t>
  </si>
  <si>
    <t>39N110712216000S</t>
  </si>
  <si>
    <t>18.</t>
  </si>
  <si>
    <t>Váci Sport Közhasznú Nonprofit Kft.</t>
  </si>
  <si>
    <t>Bán Márton</t>
  </si>
  <si>
    <t>18676271-2-13</t>
  </si>
  <si>
    <t>11742094-20159120</t>
  </si>
  <si>
    <t>Vác Város Sportcsarnoka</t>
  </si>
  <si>
    <t>3</t>
  </si>
  <si>
    <t>39N110708884000Q</t>
  </si>
  <si>
    <t>19.</t>
  </si>
  <si>
    <t>Vác Városi Strand és Uszoda</t>
  </si>
  <si>
    <t xml:space="preserve">Ady Endre </t>
  </si>
  <si>
    <t>sétány</t>
  </si>
  <si>
    <t>16</t>
  </si>
  <si>
    <t>39N110712913000V</t>
  </si>
  <si>
    <t>Minimális mennyiség:</t>
  </si>
  <si>
    <t>Maximális mennyiség:</t>
  </si>
  <si>
    <t>Fogyasztási
helyek
darabszáma</t>
  </si>
  <si>
    <t>Mérő(k) össz-
teljesítmény
m3/h</t>
  </si>
  <si>
    <t>Lekötött
összteljesítmény
m3/h</t>
  </si>
  <si>
    <t>Össz. éves
max. napi
csúcsfogy.
m3/nap</t>
  </si>
  <si>
    <r>
      <t>m</t>
    </r>
    <r>
      <rPr>
        <b/>
        <i/>
        <vertAlign val="superscript"/>
        <sz val="10"/>
        <rFont val="Arial"/>
        <family val="2"/>
        <charset val="238"/>
      </rPr>
      <t>3</t>
    </r>
    <r>
      <rPr>
        <b/>
        <i/>
        <sz val="10"/>
        <rFont val="Arial"/>
        <family val="2"/>
        <charset val="238"/>
      </rPr>
      <t>/gázév</t>
    </r>
  </si>
  <si>
    <t>Besorolás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</si>
  <si>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</si>
  <si>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</si>
  <si>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</si>
  <si>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</si>
  <si>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</si>
  <si>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</si>
  <si>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</si>
  <si>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</si>
  <si>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</si>
  <si>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</si>
  <si>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</si>
  <si>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</si>
  <si>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20-100 m3/h közötti névleges mérő(k)
összteljesítményű fogyasztási helyek</t>
  </si>
  <si>
    <t>nincs</t>
  </si>
  <si>
    <t>Összesen:</t>
  </si>
  <si>
    <t>20.</t>
  </si>
  <si>
    <t>Karacs Teréz Kollégium</t>
  </si>
  <si>
    <t>2-8</t>
  </si>
  <si>
    <t>39N112579169000Q</t>
  </si>
  <si>
    <t xml:space="preserve">főút </t>
  </si>
  <si>
    <t>20
(Sor.sz:1-20)</t>
  </si>
  <si>
    <t>Földgáz beszerzés 2016-2017</t>
  </si>
  <si>
    <t>Vác Város Önkormányzatának és Intézményeinek 20-100m3/h közötti névleges mérő(k) összteljesítményű fogyasztási helyeinek összefoglaló táblázata 2016.10.01.-2017.10.01 közötti időszakra.</t>
  </si>
  <si>
    <t>A Melléklet 2016</t>
  </si>
  <si>
    <t>Összesítés</t>
  </si>
  <si>
    <t>2016_2017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</si>
</sst>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3"/>
      <color indexed="8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3"/>
      <color indexed="1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charset val="204"/>
    </font>
    <font>
      <i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3"/>
      <color indexed="8"/>
      <name val="Times New Roman"/>
      <family val="1"/>
      <charset val="238"/>
    </font>
    <font>
      <i/>
      <sz val="13"/>
      <color indexed="8"/>
      <name val="Times New Roman"/>
      <family val="1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0" fontId="1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vertical="center" wrapText="1"/>
    </xf>
    <xf numFmtId="0" fontId="10" fillId="3" borderId="2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0" fillId="6" borderId="0" xfId="0" applyFill="1"/>
    <xf numFmtId="0" fontId="1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0" fontId="17" fillId="0" borderId="0" xfId="0" applyFont="1" applyFill="1"/>
    <xf numFmtId="0" fontId="18" fillId="0" borderId="0" xfId="0" applyFont="1" applyFill="1"/>
    <xf numFmtId="3" fontId="3" fillId="0" borderId="25" xfId="0" applyNumberFormat="1" applyFont="1" applyFill="1" applyBorder="1" applyAlignment="1">
      <alignment horizontal="right" vertical="center" wrapText="1"/>
    </xf>
    <xf numFmtId="3" fontId="3" fillId="0" borderId="23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top"/>
    </xf>
    <xf numFmtId="0" fontId="4" fillId="5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1" fontId="5" fillId="0" borderId="41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4" xfId="0" applyFont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0" fontId="8" fillId="7" borderId="4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9" fillId="4" borderId="16" xfId="0" applyFont="1" applyFill="1" applyBorder="1" applyAlignment="1">
      <alignment horizontal="center" wrapText="1"/>
    </xf>
    <xf numFmtId="0" fontId="0" fillId="4" borderId="40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9" fillId="4" borderId="51" xfId="0" applyFont="1" applyFill="1" applyBorder="1" applyAlignment="1">
      <alignment horizontal="center" wrapText="1"/>
    </xf>
    <xf numFmtId="0" fontId="0" fillId="4" borderId="53" xfId="0" applyFill="1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4" fillId="4" borderId="47" xfId="0" applyFont="1" applyFill="1" applyBorder="1" applyAlignment="1">
      <alignment horizontal="center"/>
    </xf>
    <xf numFmtId="0" fontId="14" fillId="4" borderId="36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center"/>
    </xf>
    <xf numFmtId="0" fontId="19" fillId="5" borderId="50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6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wrapText="1"/>
    </xf>
    <xf numFmtId="0" fontId="4" fillId="3" borderId="5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right" vertical="center"/>
    </xf>
    <xf numFmtId="0" fontId="4" fillId="4" borderId="50" xfId="0" applyFont="1" applyFill="1" applyBorder="1" applyAlignment="1">
      <alignment horizontal="right" vertical="center"/>
    </xf>
    <xf numFmtId="0" fontId="4" fillId="4" borderId="58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7/AppData/Local/Temp/Temp2_G&#225;zbeszerz&#233;s.zip/A%20jel&#369;%20mell&#233;kl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sítés"/>
      <sheetName val="2015_2016"/>
    </sheetNames>
    <sheetDataSet>
      <sheetData sheetId="0"/>
      <sheetData sheetId="1">
        <row r="26">
          <cell r="Q26" t="str">
            <v>Minimális mennyiség:</v>
          </cell>
          <cell r="S26" t="str">
            <v>A közepes gázmennyiség 80 %-a:</v>
          </cell>
        </row>
        <row r="28">
          <cell r="Q28" t="str">
            <v>Maximális mennyiség:</v>
          </cell>
          <cell r="S28" t="str">
            <v>A minimális gázmennyiség 150 %-a: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F1" workbookViewId="0">
      <selection activeCell="I21" sqref="I21"/>
    </sheetView>
  </sheetViews>
  <sheetFormatPr defaultRowHeight="15"/>
  <cols>
    <col min="4" max="4" width="11.7109375" customWidth="1"/>
    <col min="5" max="5" width="13.5703125" customWidth="1"/>
    <col min="6" max="6" width="12.5703125" customWidth="1"/>
    <col min="7" max="7" width="16.28515625" customWidth="1"/>
    <col min="8" max="8" width="20" customWidth="1"/>
    <col min="21" max="21" width="17.5703125" customWidth="1"/>
  </cols>
  <sheetData>
    <row r="1" spans="1:21" ht="15.75" thickBot="1">
      <c r="A1" t="s">
        <v>191</v>
      </c>
      <c r="C1" t="s">
        <v>192</v>
      </c>
    </row>
    <row r="2" spans="1:21">
      <c r="A2" s="112" t="s">
        <v>190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/>
    </row>
    <row r="3" spans="1:2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</row>
    <row r="4" spans="1:21" ht="18.75">
      <c r="A4" s="118"/>
      <c r="B4" s="119"/>
      <c r="C4" s="119"/>
      <c r="D4" s="120"/>
      <c r="E4" s="124" t="s">
        <v>162</v>
      </c>
      <c r="F4" s="124" t="s">
        <v>163</v>
      </c>
      <c r="G4" s="124" t="s">
        <v>164</v>
      </c>
      <c r="H4" s="127" t="s">
        <v>165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40" t="s">
        <v>3</v>
      </c>
    </row>
    <row r="5" spans="1:21">
      <c r="A5" s="121"/>
      <c r="B5" s="122"/>
      <c r="C5" s="122"/>
      <c r="D5" s="123"/>
      <c r="E5" s="125"/>
      <c r="F5" s="125"/>
      <c r="G5" s="125"/>
      <c r="H5" s="123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1" t="s">
        <v>166</v>
      </c>
    </row>
    <row r="6" spans="1:21">
      <c r="A6" s="133" t="s">
        <v>167</v>
      </c>
      <c r="B6" s="134"/>
      <c r="C6" s="134"/>
      <c r="D6" s="135"/>
      <c r="E6" s="126"/>
      <c r="F6" s="126"/>
      <c r="G6" s="126"/>
      <c r="H6" s="128"/>
      <c r="I6" s="41" t="s">
        <v>171</v>
      </c>
      <c r="J6" s="41" t="s">
        <v>172</v>
      </c>
      <c r="K6" s="41" t="s">
        <v>173</v>
      </c>
      <c r="L6" s="41" t="s">
        <v>174</v>
      </c>
      <c r="M6" s="41" t="s">
        <v>175</v>
      </c>
      <c r="N6" s="41" t="s">
        <v>176</v>
      </c>
      <c r="O6" s="41" t="s">
        <v>177</v>
      </c>
      <c r="P6" s="41" t="s">
        <v>178</v>
      </c>
      <c r="Q6" s="41" t="s">
        <v>179</v>
      </c>
      <c r="R6" s="41" t="s">
        <v>168</v>
      </c>
      <c r="S6" s="41" t="s">
        <v>169</v>
      </c>
      <c r="T6" s="41" t="s">
        <v>170</v>
      </c>
      <c r="U6" s="132"/>
    </row>
    <row r="7" spans="1:21" ht="26.25" thickBot="1">
      <c r="A7" s="107" t="s">
        <v>180</v>
      </c>
      <c r="B7" s="108"/>
      <c r="C7" s="108"/>
      <c r="D7" s="109"/>
      <c r="E7" s="42" t="s">
        <v>188</v>
      </c>
      <c r="F7" s="43">
        <f ca="1">'2016_2017'!Q25</f>
        <v>886</v>
      </c>
      <c r="G7" s="44" t="s">
        <v>181</v>
      </c>
      <c r="H7" s="45">
        <f ca="1">'2016_2017'!R25</f>
        <v>13415</v>
      </c>
      <c r="I7" s="46">
        <f ca="1">'2016_2017'!S25</f>
        <v>40964.959740765677</v>
      </c>
      <c r="J7" s="46">
        <f ca="1">'2016_2017'!T25</f>
        <v>84810.92657283257</v>
      </c>
      <c r="K7" s="46">
        <f ca="1">'2016_2017'!U25</f>
        <v>126675.71017576034</v>
      </c>
      <c r="L7" s="46">
        <f ca="1">'2016_2017'!V25</f>
        <v>120129.76270011584</v>
      </c>
      <c r="M7" s="46">
        <f ca="1">'2016_2017'!W25</f>
        <v>92438.918761416629</v>
      </c>
      <c r="N7" s="46">
        <f ca="1">'2016_2017'!X25</f>
        <v>62334.262566151585</v>
      </c>
      <c r="O7" s="46">
        <f ca="1">'2016_2017'!Y25</f>
        <v>32372.220041352448</v>
      </c>
      <c r="P7" s="46">
        <f ca="1">'2016_2017'!Z25</f>
        <v>13604.781147635274</v>
      </c>
      <c r="Q7" s="46">
        <f ca="1">'2016_2017'!AA25</f>
        <v>4885.4725653826972</v>
      </c>
      <c r="R7" s="46">
        <f ca="1">'2016_2017'!AB25</f>
        <v>3287.4423398739718</v>
      </c>
      <c r="S7" s="46">
        <f ca="1">'2016_2017'!AC25</f>
        <v>4157.5948228730267</v>
      </c>
      <c r="T7" s="46">
        <f ca="1">'2016_2017'!AD25</f>
        <v>8408.3152325065967</v>
      </c>
      <c r="U7" s="47">
        <f>SUM(I7:T7)</f>
        <v>594070.3666666667</v>
      </c>
    </row>
    <row r="8" spans="1:21" ht="15.75" thickBot="1">
      <c r="A8" s="110" t="s">
        <v>182</v>
      </c>
      <c r="B8" s="111"/>
      <c r="C8" s="111"/>
      <c r="D8" s="111"/>
      <c r="E8" s="111"/>
      <c r="F8" s="111"/>
      <c r="G8" s="111"/>
      <c r="H8" s="111"/>
      <c r="I8" s="48">
        <f t="shared" ref="I8:T8" si="0">SUM(I7)</f>
        <v>40964.959740765677</v>
      </c>
      <c r="J8" s="48">
        <f t="shared" si="0"/>
        <v>84810.92657283257</v>
      </c>
      <c r="K8" s="48">
        <f t="shared" si="0"/>
        <v>126675.71017576034</v>
      </c>
      <c r="L8" s="48">
        <f t="shared" si="0"/>
        <v>120129.76270011584</v>
      </c>
      <c r="M8" s="48">
        <f t="shared" si="0"/>
        <v>92438.918761416629</v>
      </c>
      <c r="N8" s="48">
        <f t="shared" si="0"/>
        <v>62334.262566151585</v>
      </c>
      <c r="O8" s="48">
        <f t="shared" si="0"/>
        <v>32372.220041352448</v>
      </c>
      <c r="P8" s="48">
        <f t="shared" si="0"/>
        <v>13604.781147635274</v>
      </c>
      <c r="Q8" s="48">
        <f t="shared" si="0"/>
        <v>4885.4725653826972</v>
      </c>
      <c r="R8" s="48">
        <f t="shared" si="0"/>
        <v>3287.4423398739718</v>
      </c>
      <c r="S8" s="48">
        <f t="shared" si="0"/>
        <v>4157.5948228730267</v>
      </c>
      <c r="T8" s="48">
        <f t="shared" si="0"/>
        <v>8408.3152325065967</v>
      </c>
      <c r="U8" s="49">
        <f>SUM(I8:T8)</f>
        <v>594070.3666666667</v>
      </c>
    </row>
    <row r="9" spans="1:2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5.75">
      <c r="A10" s="51" t="str">
        <f>'[1]2015_2016'!Q26</f>
        <v>Minimális mennyiség:</v>
      </c>
      <c r="B10" s="52"/>
      <c r="C10" s="52"/>
      <c r="D10" s="52"/>
      <c r="E10" s="51" t="str">
        <f>'[1]2015_2016'!S26</f>
        <v>A közepes gázmennyiség 80 %-a: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>
        <f>U8*0.85</f>
        <v>504959.8116666667</v>
      </c>
    </row>
    <row r="11" spans="1:21" ht="15.75">
      <c r="A11" s="54"/>
      <c r="B11" s="55"/>
      <c r="C11" s="54"/>
      <c r="D11" s="54"/>
      <c r="E11" s="5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ht="15.75">
      <c r="A12" s="51" t="str">
        <f>'[1]2015_2016'!Q28</f>
        <v>Maximális mennyiség:</v>
      </c>
      <c r="B12" s="52"/>
      <c r="C12" s="52"/>
      <c r="D12" s="52"/>
      <c r="E12" s="51" t="str">
        <f>'[1]2015_2016'!S28</f>
        <v>A minimális gázmennyiség 150 %-a: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3">
        <f>U10*1.4</f>
        <v>706943.73633333331</v>
      </c>
    </row>
  </sheetData>
  <mergeCells count="12">
    <mergeCell ref="U5:U6"/>
    <mergeCell ref="A6:D6"/>
    <mergeCell ref="A7:D7"/>
    <mergeCell ref="A8:H8"/>
    <mergeCell ref="A2:U3"/>
    <mergeCell ref="A4:D5"/>
    <mergeCell ref="E4:E6"/>
    <mergeCell ref="F4:F6"/>
    <mergeCell ref="G4:G6"/>
    <mergeCell ref="H4:H6"/>
    <mergeCell ref="I4:T4"/>
    <mergeCell ref="I5:T5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9"/>
  <sheetViews>
    <sheetView topLeftCell="K10" zoomScale="70" zoomScaleNormal="70" workbookViewId="0">
      <selection activeCell="W33" sqref="W33"/>
    </sheetView>
  </sheetViews>
  <sheetFormatPr defaultRowHeight="15"/>
  <cols>
    <col min="1" max="1" width="12" customWidth="1"/>
    <col min="2" max="2" width="53.140625" customWidth="1"/>
    <col min="4" max="4" width="14.7109375" customWidth="1"/>
    <col min="5" max="5" width="20.140625" customWidth="1"/>
    <col min="8" max="8" width="18.85546875" customWidth="1"/>
    <col min="9" max="9" width="23.5703125" customWidth="1"/>
    <col min="10" max="10" width="34.42578125" customWidth="1"/>
    <col min="13" max="13" width="19.28515625" customWidth="1"/>
    <col min="16" max="16" width="22.7109375" customWidth="1"/>
    <col min="17" max="17" width="16.85546875" customWidth="1"/>
    <col min="18" max="18" width="19.28515625" customWidth="1"/>
    <col min="21" max="21" width="10" customWidth="1"/>
    <col min="22" max="22" width="11.42578125" customWidth="1"/>
    <col min="31" max="31" width="13.140625" customWidth="1"/>
  </cols>
  <sheetData>
    <row r="1" spans="1:31" ht="15.75" thickBot="1">
      <c r="A1" t="s">
        <v>191</v>
      </c>
      <c r="C1" t="s">
        <v>193</v>
      </c>
    </row>
    <row r="2" spans="1:31" ht="16.5">
      <c r="A2" s="68"/>
      <c r="B2" s="149" t="s">
        <v>0</v>
      </c>
      <c r="C2" s="150"/>
      <c r="D2" s="150"/>
      <c r="E2" s="150"/>
      <c r="F2" s="150"/>
      <c r="G2" s="150"/>
      <c r="H2" s="1"/>
      <c r="I2" s="2"/>
      <c r="J2" s="149" t="s">
        <v>1</v>
      </c>
      <c r="K2" s="150"/>
      <c r="L2" s="150"/>
      <c r="M2" s="150"/>
      <c r="N2" s="150"/>
      <c r="O2" s="151"/>
      <c r="P2" s="152" t="s">
        <v>2</v>
      </c>
      <c r="Q2" s="153"/>
      <c r="R2" s="154"/>
      <c r="S2" s="155" t="s">
        <v>189</v>
      </c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6"/>
      <c r="AE2" s="3" t="s">
        <v>3</v>
      </c>
    </row>
    <row r="3" spans="1:31" ht="17.25">
      <c r="A3" s="157" t="s">
        <v>4</v>
      </c>
      <c r="B3" s="158" t="s">
        <v>5</v>
      </c>
      <c r="C3" s="160" t="s">
        <v>6</v>
      </c>
      <c r="D3" s="161"/>
      <c r="E3" s="161"/>
      <c r="F3" s="161"/>
      <c r="G3" s="161"/>
      <c r="H3" s="4"/>
      <c r="I3" s="5"/>
      <c r="J3" s="162" t="s">
        <v>5</v>
      </c>
      <c r="K3" s="139" t="s">
        <v>7</v>
      </c>
      <c r="L3" s="140"/>
      <c r="M3" s="140"/>
      <c r="N3" s="140"/>
      <c r="O3" s="141"/>
      <c r="P3" s="142" t="s">
        <v>8</v>
      </c>
      <c r="Q3" s="143" t="s">
        <v>9</v>
      </c>
      <c r="R3" s="145" t="s">
        <v>10</v>
      </c>
      <c r="S3" s="136">
        <v>2016</v>
      </c>
      <c r="T3" s="136"/>
      <c r="U3" s="136"/>
      <c r="V3" s="137">
        <v>2017</v>
      </c>
      <c r="W3" s="137"/>
      <c r="X3" s="137"/>
      <c r="Y3" s="137"/>
      <c r="Z3" s="137"/>
      <c r="AA3" s="137"/>
      <c r="AB3" s="137"/>
      <c r="AC3" s="137"/>
      <c r="AD3" s="138"/>
      <c r="AE3" s="146" t="s">
        <v>11</v>
      </c>
    </row>
    <row r="4" spans="1:31" ht="18" thickBot="1">
      <c r="A4" s="157"/>
      <c r="B4" s="159"/>
      <c r="C4" s="6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8" t="s">
        <v>18</v>
      </c>
      <c r="J4" s="163"/>
      <c r="K4" s="6" t="s">
        <v>12</v>
      </c>
      <c r="L4" s="7" t="s">
        <v>13</v>
      </c>
      <c r="M4" s="7" t="s">
        <v>14</v>
      </c>
      <c r="N4" s="7" t="s">
        <v>15</v>
      </c>
      <c r="O4" s="8" t="s">
        <v>16</v>
      </c>
      <c r="P4" s="142"/>
      <c r="Q4" s="144"/>
      <c r="R4" s="145"/>
      <c r="S4" s="71" t="s">
        <v>22</v>
      </c>
      <c r="T4" s="9" t="s">
        <v>23</v>
      </c>
      <c r="U4" s="9" t="s">
        <v>24</v>
      </c>
      <c r="V4" s="9" t="s">
        <v>25</v>
      </c>
      <c r="W4" s="9" t="s">
        <v>26</v>
      </c>
      <c r="X4" s="9" t="s">
        <v>27</v>
      </c>
      <c r="Y4" s="9" t="s">
        <v>28</v>
      </c>
      <c r="Z4" s="9" t="s">
        <v>29</v>
      </c>
      <c r="AA4" s="9" t="s">
        <v>30</v>
      </c>
      <c r="AB4" s="9" t="s">
        <v>19</v>
      </c>
      <c r="AC4" s="9" t="s">
        <v>20</v>
      </c>
      <c r="AD4" s="10" t="s">
        <v>21</v>
      </c>
      <c r="AE4" s="147"/>
    </row>
    <row r="5" spans="1:31" ht="33" customHeight="1">
      <c r="A5" s="69" t="s">
        <v>31</v>
      </c>
      <c r="B5" s="11" t="s">
        <v>32</v>
      </c>
      <c r="C5" s="74">
        <v>2600</v>
      </c>
      <c r="D5" s="79" t="s">
        <v>33</v>
      </c>
      <c r="E5" s="12" t="s">
        <v>34</v>
      </c>
      <c r="F5" s="12" t="s">
        <v>35</v>
      </c>
      <c r="G5" s="12">
        <v>34</v>
      </c>
      <c r="H5" s="13" t="s">
        <v>36</v>
      </c>
      <c r="I5" s="14" t="s">
        <v>37</v>
      </c>
      <c r="J5" s="11" t="s">
        <v>38</v>
      </c>
      <c r="K5" s="79">
        <v>2600</v>
      </c>
      <c r="L5" s="74" t="s">
        <v>33</v>
      </c>
      <c r="M5" s="79" t="s">
        <v>39</v>
      </c>
      <c r="N5" s="12" t="s">
        <v>40</v>
      </c>
      <c r="O5" s="80" t="s">
        <v>41</v>
      </c>
      <c r="P5" s="15" t="s">
        <v>42</v>
      </c>
      <c r="Q5" s="16">
        <v>32</v>
      </c>
      <c r="R5" s="17">
        <f>Q5*15</f>
        <v>480</v>
      </c>
      <c r="S5" s="92">
        <v>948</v>
      </c>
      <c r="T5" s="93">
        <v>2637</v>
      </c>
      <c r="U5" s="93">
        <v>4973</v>
      </c>
      <c r="V5" s="93">
        <v>3673</v>
      </c>
      <c r="W5" s="93">
        <v>3374</v>
      </c>
      <c r="X5" s="93">
        <v>2243</v>
      </c>
      <c r="Y5" s="93">
        <v>1100</v>
      </c>
      <c r="Z5" s="93">
        <v>308</v>
      </c>
      <c r="AA5" s="93">
        <v>218</v>
      </c>
      <c r="AB5" s="93">
        <v>109</v>
      </c>
      <c r="AC5" s="93">
        <v>301</v>
      </c>
      <c r="AD5" s="94">
        <v>532</v>
      </c>
      <c r="AE5" s="103">
        <f t="shared" ref="AE5:AE24" si="0">SUM(S5:AD5)</f>
        <v>20416</v>
      </c>
    </row>
    <row r="6" spans="1:31" ht="33">
      <c r="A6" s="60" t="s">
        <v>43</v>
      </c>
      <c r="B6" s="18" t="s">
        <v>32</v>
      </c>
      <c r="C6" s="64">
        <v>2600</v>
      </c>
      <c r="D6" s="76" t="s">
        <v>33</v>
      </c>
      <c r="E6" s="19" t="s">
        <v>34</v>
      </c>
      <c r="F6" s="19" t="s">
        <v>35</v>
      </c>
      <c r="G6" s="19">
        <v>34</v>
      </c>
      <c r="H6" s="20" t="s">
        <v>36</v>
      </c>
      <c r="I6" s="21" t="s">
        <v>37</v>
      </c>
      <c r="J6" s="15" t="s">
        <v>44</v>
      </c>
      <c r="K6" s="76">
        <v>2600</v>
      </c>
      <c r="L6" s="64" t="s">
        <v>33</v>
      </c>
      <c r="M6" s="76" t="s">
        <v>45</v>
      </c>
      <c r="N6" s="19" t="s">
        <v>35</v>
      </c>
      <c r="O6" s="77" t="s">
        <v>46</v>
      </c>
      <c r="P6" s="15" t="s">
        <v>47</v>
      </c>
      <c r="Q6" s="16">
        <v>33</v>
      </c>
      <c r="R6" s="17">
        <f t="shared" ref="R6:R24" si="1">Q6*15</f>
        <v>495</v>
      </c>
      <c r="S6" s="95">
        <v>937</v>
      </c>
      <c r="T6" s="96">
        <v>2532</v>
      </c>
      <c r="U6" s="96">
        <v>5417</v>
      </c>
      <c r="V6" s="96">
        <v>4087</v>
      </c>
      <c r="W6" s="96">
        <v>3560</v>
      </c>
      <c r="X6" s="96">
        <v>2311</v>
      </c>
      <c r="Y6" s="96">
        <v>1473</v>
      </c>
      <c r="Z6" s="96">
        <v>528</v>
      </c>
      <c r="AA6" s="96">
        <v>275</v>
      </c>
      <c r="AB6" s="96">
        <v>43</v>
      </c>
      <c r="AC6" s="96">
        <v>26</v>
      </c>
      <c r="AD6" s="97">
        <v>622</v>
      </c>
      <c r="AE6" s="104">
        <f t="shared" si="0"/>
        <v>21811</v>
      </c>
    </row>
    <row r="7" spans="1:31" ht="33">
      <c r="A7" s="60" t="s">
        <v>48</v>
      </c>
      <c r="B7" s="18" t="s">
        <v>49</v>
      </c>
      <c r="C7" s="64">
        <v>2600</v>
      </c>
      <c r="D7" s="76" t="s">
        <v>33</v>
      </c>
      <c r="E7" s="19" t="s">
        <v>50</v>
      </c>
      <c r="F7" s="19" t="s">
        <v>40</v>
      </c>
      <c r="G7" s="19">
        <v>1</v>
      </c>
      <c r="H7" s="20" t="s">
        <v>51</v>
      </c>
      <c r="I7" s="21" t="s">
        <v>52</v>
      </c>
      <c r="J7" s="15" t="s">
        <v>53</v>
      </c>
      <c r="K7" s="76">
        <v>2600</v>
      </c>
      <c r="L7" s="64" t="s">
        <v>33</v>
      </c>
      <c r="M7" s="76" t="s">
        <v>54</v>
      </c>
      <c r="N7" s="19" t="s">
        <v>40</v>
      </c>
      <c r="O7" s="77" t="s">
        <v>55</v>
      </c>
      <c r="P7" s="15" t="s">
        <v>56</v>
      </c>
      <c r="Q7" s="16">
        <v>69</v>
      </c>
      <c r="R7" s="17">
        <f t="shared" si="1"/>
        <v>1035</v>
      </c>
      <c r="S7" s="95">
        <v>777</v>
      </c>
      <c r="T7" s="96">
        <v>1888</v>
      </c>
      <c r="U7" s="96">
        <v>2546</v>
      </c>
      <c r="V7" s="96">
        <v>2794</v>
      </c>
      <c r="W7" s="96">
        <v>2216</v>
      </c>
      <c r="X7" s="96">
        <v>1081</v>
      </c>
      <c r="Y7" s="96">
        <v>354</v>
      </c>
      <c r="Z7" s="96">
        <v>703.5</v>
      </c>
      <c r="AA7" s="96">
        <v>522.19999999999993</v>
      </c>
      <c r="AB7" s="96">
        <v>227.73333333333329</v>
      </c>
      <c r="AC7" s="96">
        <v>0</v>
      </c>
      <c r="AD7" s="97">
        <v>571.9</v>
      </c>
      <c r="AE7" s="104">
        <f t="shared" si="0"/>
        <v>13681.333333333334</v>
      </c>
    </row>
    <row r="8" spans="1:31" ht="33" customHeight="1">
      <c r="A8" s="60" t="s">
        <v>57</v>
      </c>
      <c r="B8" s="18" t="s">
        <v>58</v>
      </c>
      <c r="C8" s="64">
        <v>2600</v>
      </c>
      <c r="D8" s="76" t="s">
        <v>33</v>
      </c>
      <c r="E8" s="19" t="s">
        <v>59</v>
      </c>
      <c r="F8" s="19" t="s">
        <v>40</v>
      </c>
      <c r="G8" s="19">
        <v>11</v>
      </c>
      <c r="H8" s="20" t="s">
        <v>60</v>
      </c>
      <c r="I8" s="21" t="s">
        <v>61</v>
      </c>
      <c r="J8" s="15" t="s">
        <v>62</v>
      </c>
      <c r="K8" s="76">
        <v>2600</v>
      </c>
      <c r="L8" s="64" t="s">
        <v>33</v>
      </c>
      <c r="M8" s="76" t="s">
        <v>59</v>
      </c>
      <c r="N8" s="19" t="s">
        <v>40</v>
      </c>
      <c r="O8" s="75">
        <v>11</v>
      </c>
      <c r="P8" s="15" t="s">
        <v>63</v>
      </c>
      <c r="Q8" s="16">
        <v>25</v>
      </c>
      <c r="R8" s="17">
        <f t="shared" si="1"/>
        <v>375</v>
      </c>
      <c r="S8" s="95">
        <v>1491</v>
      </c>
      <c r="T8" s="96">
        <v>6070</v>
      </c>
      <c r="U8" s="96">
        <v>8000</v>
      </c>
      <c r="V8" s="96">
        <v>8827</v>
      </c>
      <c r="W8" s="96">
        <v>5120</v>
      </c>
      <c r="X8" s="96">
        <v>3372</v>
      </c>
      <c r="Y8" s="96">
        <v>2225</v>
      </c>
      <c r="Z8" s="96">
        <v>858</v>
      </c>
      <c r="AA8" s="96">
        <v>0</v>
      </c>
      <c r="AB8" s="96">
        <v>207</v>
      </c>
      <c r="AC8" s="96">
        <v>297</v>
      </c>
      <c r="AD8" s="97">
        <v>393</v>
      </c>
      <c r="AE8" s="104">
        <f t="shared" si="0"/>
        <v>36860</v>
      </c>
    </row>
    <row r="9" spans="1:31" ht="33" customHeight="1">
      <c r="A9" s="60" t="s">
        <v>64</v>
      </c>
      <c r="B9" s="18" t="s">
        <v>65</v>
      </c>
      <c r="C9" s="64">
        <v>2601</v>
      </c>
      <c r="D9" s="81" t="s">
        <v>33</v>
      </c>
      <c r="E9" s="22" t="s">
        <v>66</v>
      </c>
      <c r="F9" s="22" t="s">
        <v>67</v>
      </c>
      <c r="G9" s="22">
        <v>7</v>
      </c>
      <c r="H9" s="23" t="s">
        <v>68</v>
      </c>
      <c r="I9" s="24" t="s">
        <v>69</v>
      </c>
      <c r="J9" s="15" t="s">
        <v>70</v>
      </c>
      <c r="K9" s="81">
        <v>2600</v>
      </c>
      <c r="L9" s="64" t="s">
        <v>33</v>
      </c>
      <c r="M9" s="81" t="s">
        <v>45</v>
      </c>
      <c r="N9" s="22" t="s">
        <v>71</v>
      </c>
      <c r="O9" s="82" t="s">
        <v>72</v>
      </c>
      <c r="P9" s="15" t="s">
        <v>73</v>
      </c>
      <c r="Q9" s="16">
        <v>73</v>
      </c>
      <c r="R9" s="17">
        <f t="shared" si="1"/>
        <v>1095</v>
      </c>
      <c r="S9" s="98">
        <v>4068</v>
      </c>
      <c r="T9" s="99">
        <v>11000</v>
      </c>
      <c r="U9" s="99">
        <v>17317</v>
      </c>
      <c r="V9" s="99">
        <v>13405</v>
      </c>
      <c r="W9" s="99">
        <v>11827</v>
      </c>
      <c r="X9" s="99">
        <v>7069</v>
      </c>
      <c r="Y9" s="99">
        <v>2433</v>
      </c>
      <c r="Z9" s="99">
        <v>1084</v>
      </c>
      <c r="AA9" s="99">
        <v>309</v>
      </c>
      <c r="AB9" s="99">
        <v>40</v>
      </c>
      <c r="AC9" s="99">
        <v>40</v>
      </c>
      <c r="AD9" s="100">
        <v>467</v>
      </c>
      <c r="AE9" s="104">
        <f t="shared" si="0"/>
        <v>69059</v>
      </c>
    </row>
    <row r="10" spans="1:31" ht="33" customHeight="1">
      <c r="A10" s="60" t="s">
        <v>74</v>
      </c>
      <c r="B10" s="18" t="s">
        <v>65</v>
      </c>
      <c r="C10" s="64">
        <v>2601</v>
      </c>
      <c r="D10" s="81" t="s">
        <v>33</v>
      </c>
      <c r="E10" s="22" t="s">
        <v>66</v>
      </c>
      <c r="F10" s="22" t="s">
        <v>67</v>
      </c>
      <c r="G10" s="22">
        <v>7</v>
      </c>
      <c r="H10" s="23" t="s">
        <v>68</v>
      </c>
      <c r="I10" s="24" t="s">
        <v>69</v>
      </c>
      <c r="J10" s="15" t="s">
        <v>75</v>
      </c>
      <c r="K10" s="81">
        <v>2600</v>
      </c>
      <c r="L10" s="64" t="s">
        <v>33</v>
      </c>
      <c r="M10" s="81" t="s">
        <v>76</v>
      </c>
      <c r="N10" s="22" t="s">
        <v>40</v>
      </c>
      <c r="O10" s="82" t="s">
        <v>77</v>
      </c>
      <c r="P10" s="15" t="s">
        <v>78</v>
      </c>
      <c r="Q10" s="16">
        <v>25</v>
      </c>
      <c r="R10" s="17">
        <f t="shared" si="1"/>
        <v>375</v>
      </c>
      <c r="S10" s="98">
        <v>563</v>
      </c>
      <c r="T10" s="99">
        <v>625</v>
      </c>
      <c r="U10" s="99">
        <v>400</v>
      </c>
      <c r="V10" s="99">
        <v>582</v>
      </c>
      <c r="W10" s="99">
        <v>448</v>
      </c>
      <c r="X10" s="99">
        <v>530</v>
      </c>
      <c r="Y10" s="99">
        <v>413</v>
      </c>
      <c r="Z10" s="99">
        <v>529</v>
      </c>
      <c r="AA10" s="99">
        <v>170</v>
      </c>
      <c r="AB10" s="99">
        <v>85</v>
      </c>
      <c r="AC10" s="99">
        <v>85</v>
      </c>
      <c r="AD10" s="100">
        <v>242</v>
      </c>
      <c r="AE10" s="104">
        <f t="shared" si="0"/>
        <v>4672</v>
      </c>
    </row>
    <row r="11" spans="1:31" ht="33">
      <c r="A11" s="60" t="s">
        <v>79</v>
      </c>
      <c r="B11" s="18" t="s">
        <v>65</v>
      </c>
      <c r="C11" s="64">
        <v>2601</v>
      </c>
      <c r="D11" s="81" t="s">
        <v>33</v>
      </c>
      <c r="E11" s="22" t="s">
        <v>66</v>
      </c>
      <c r="F11" s="22" t="s">
        <v>67</v>
      </c>
      <c r="G11" s="22">
        <v>7</v>
      </c>
      <c r="H11" s="23" t="s">
        <v>68</v>
      </c>
      <c r="I11" s="24" t="s">
        <v>69</v>
      </c>
      <c r="J11" s="15" t="s">
        <v>80</v>
      </c>
      <c r="K11" s="81">
        <v>2600</v>
      </c>
      <c r="L11" s="64" t="s">
        <v>33</v>
      </c>
      <c r="M11" s="81" t="s">
        <v>81</v>
      </c>
      <c r="N11" s="22" t="s">
        <v>40</v>
      </c>
      <c r="O11" s="82" t="s">
        <v>82</v>
      </c>
      <c r="P11" s="15" t="s">
        <v>83</v>
      </c>
      <c r="Q11" s="16">
        <v>65</v>
      </c>
      <c r="R11" s="17">
        <f>Q11*15</f>
        <v>975</v>
      </c>
      <c r="S11" s="98">
        <v>1340</v>
      </c>
      <c r="T11" s="99">
        <v>4500</v>
      </c>
      <c r="U11" s="99">
        <v>3800</v>
      </c>
      <c r="V11" s="99">
        <v>4967</v>
      </c>
      <c r="W11" s="99">
        <v>3324</v>
      </c>
      <c r="X11" s="99">
        <v>2039</v>
      </c>
      <c r="Y11" s="99">
        <v>1011</v>
      </c>
      <c r="Z11" s="99">
        <v>651</v>
      </c>
      <c r="AA11" s="99">
        <v>197</v>
      </c>
      <c r="AB11" s="99">
        <v>148</v>
      </c>
      <c r="AC11" s="99">
        <v>87</v>
      </c>
      <c r="AD11" s="100">
        <v>295</v>
      </c>
      <c r="AE11" s="104">
        <f t="shared" si="0"/>
        <v>22359</v>
      </c>
    </row>
    <row r="12" spans="1:31" ht="33">
      <c r="A12" s="60" t="s">
        <v>84</v>
      </c>
      <c r="B12" s="18" t="s">
        <v>65</v>
      </c>
      <c r="C12" s="64">
        <v>2601</v>
      </c>
      <c r="D12" s="81" t="s">
        <v>33</v>
      </c>
      <c r="E12" s="22" t="s">
        <v>66</v>
      </c>
      <c r="F12" s="22" t="s">
        <v>67</v>
      </c>
      <c r="G12" s="22">
        <v>7</v>
      </c>
      <c r="H12" s="23" t="s">
        <v>68</v>
      </c>
      <c r="I12" s="24" t="s">
        <v>69</v>
      </c>
      <c r="J12" s="15" t="s">
        <v>85</v>
      </c>
      <c r="K12" s="81">
        <v>2600</v>
      </c>
      <c r="L12" s="64" t="s">
        <v>33</v>
      </c>
      <c r="M12" s="81" t="s">
        <v>86</v>
      </c>
      <c r="N12" s="22" t="s">
        <v>40</v>
      </c>
      <c r="O12" s="82" t="s">
        <v>87</v>
      </c>
      <c r="P12" s="15" t="s">
        <v>88</v>
      </c>
      <c r="Q12" s="16">
        <v>81</v>
      </c>
      <c r="R12" s="17">
        <f t="shared" si="1"/>
        <v>1215</v>
      </c>
      <c r="S12" s="98">
        <v>2686</v>
      </c>
      <c r="T12" s="99">
        <v>6000</v>
      </c>
      <c r="U12" s="99">
        <v>8842</v>
      </c>
      <c r="V12" s="99">
        <v>8508</v>
      </c>
      <c r="W12" s="99">
        <v>6637</v>
      </c>
      <c r="X12" s="99">
        <v>3765</v>
      </c>
      <c r="Y12" s="99">
        <v>2459</v>
      </c>
      <c r="Z12" s="99">
        <v>600</v>
      </c>
      <c r="AA12" s="99">
        <v>500</v>
      </c>
      <c r="AB12" s="99">
        <v>43</v>
      </c>
      <c r="AC12" s="99">
        <v>138</v>
      </c>
      <c r="AD12" s="100">
        <v>537</v>
      </c>
      <c r="AE12" s="104">
        <f t="shared" si="0"/>
        <v>40715</v>
      </c>
    </row>
    <row r="13" spans="1:31" ht="33">
      <c r="A13" s="70" t="s">
        <v>89</v>
      </c>
      <c r="B13" s="18" t="s">
        <v>65</v>
      </c>
      <c r="C13" s="64">
        <v>2601</v>
      </c>
      <c r="D13" s="81" t="s">
        <v>33</v>
      </c>
      <c r="E13" s="22" t="s">
        <v>66</v>
      </c>
      <c r="F13" s="22" t="s">
        <v>67</v>
      </c>
      <c r="G13" s="22">
        <v>7</v>
      </c>
      <c r="H13" s="23" t="s">
        <v>68</v>
      </c>
      <c r="I13" s="24" t="s">
        <v>69</v>
      </c>
      <c r="J13" s="15" t="s">
        <v>90</v>
      </c>
      <c r="K13" s="81">
        <v>2600</v>
      </c>
      <c r="L13" s="64" t="s">
        <v>33</v>
      </c>
      <c r="M13" s="81" t="s">
        <v>91</v>
      </c>
      <c r="N13" s="22" t="s">
        <v>40</v>
      </c>
      <c r="O13" s="82" t="s">
        <v>92</v>
      </c>
      <c r="P13" s="15" t="s">
        <v>93</v>
      </c>
      <c r="Q13" s="16">
        <v>73</v>
      </c>
      <c r="R13" s="17">
        <f t="shared" si="1"/>
        <v>1095</v>
      </c>
      <c r="S13" s="98">
        <v>3898</v>
      </c>
      <c r="T13" s="99">
        <v>8000</v>
      </c>
      <c r="U13" s="99">
        <v>11733</v>
      </c>
      <c r="V13" s="99">
        <v>12614</v>
      </c>
      <c r="W13" s="99">
        <v>8406</v>
      </c>
      <c r="X13" s="99">
        <v>6005</v>
      </c>
      <c r="Y13" s="99">
        <v>3000</v>
      </c>
      <c r="Z13" s="99">
        <v>1186</v>
      </c>
      <c r="AA13" s="99">
        <v>808</v>
      </c>
      <c r="AB13" s="99">
        <v>411</v>
      </c>
      <c r="AC13" s="99">
        <v>311</v>
      </c>
      <c r="AD13" s="100">
        <v>827</v>
      </c>
      <c r="AE13" s="104">
        <f t="shared" si="0"/>
        <v>57199</v>
      </c>
    </row>
    <row r="14" spans="1:31" ht="33">
      <c r="A14" s="60" t="s">
        <v>94</v>
      </c>
      <c r="B14" s="18" t="s">
        <v>65</v>
      </c>
      <c r="C14" s="64">
        <v>2601</v>
      </c>
      <c r="D14" s="76" t="s">
        <v>33</v>
      </c>
      <c r="E14" s="19" t="s">
        <v>66</v>
      </c>
      <c r="F14" s="19" t="s">
        <v>67</v>
      </c>
      <c r="G14" s="19">
        <v>7</v>
      </c>
      <c r="H14" s="20" t="s">
        <v>68</v>
      </c>
      <c r="I14" s="21" t="s">
        <v>69</v>
      </c>
      <c r="J14" s="15" t="s">
        <v>95</v>
      </c>
      <c r="K14" s="81">
        <v>2600</v>
      </c>
      <c r="L14" s="64" t="s">
        <v>33</v>
      </c>
      <c r="M14" s="81" t="s">
        <v>96</v>
      </c>
      <c r="N14" s="22" t="s">
        <v>40</v>
      </c>
      <c r="O14" s="82" t="s">
        <v>55</v>
      </c>
      <c r="P14" s="15" t="s">
        <v>97</v>
      </c>
      <c r="Q14" s="16">
        <v>20</v>
      </c>
      <c r="R14" s="17">
        <f t="shared" si="1"/>
        <v>300</v>
      </c>
      <c r="S14" s="101">
        <v>322.46666666666664</v>
      </c>
      <c r="T14" s="102">
        <v>1677.4333333333334</v>
      </c>
      <c r="U14" s="102">
        <v>3510.5</v>
      </c>
      <c r="V14" s="102">
        <v>4136.7666666666664</v>
      </c>
      <c r="W14" s="102">
        <v>5332.833333333333</v>
      </c>
      <c r="X14" s="102">
        <v>4024.2999999999997</v>
      </c>
      <c r="Y14" s="102">
        <v>1941.8</v>
      </c>
      <c r="Z14" s="102">
        <v>553.93333333333305</v>
      </c>
      <c r="AA14" s="102">
        <v>0</v>
      </c>
      <c r="AB14" s="102">
        <v>0</v>
      </c>
      <c r="AC14" s="102">
        <v>0</v>
      </c>
      <c r="AD14" s="100">
        <v>0</v>
      </c>
      <c r="AE14" s="104">
        <f t="shared" si="0"/>
        <v>21500.033333333333</v>
      </c>
    </row>
    <row r="15" spans="1:31" ht="33" customHeight="1">
      <c r="A15" s="60" t="s">
        <v>98</v>
      </c>
      <c r="B15" s="15" t="s">
        <v>65</v>
      </c>
      <c r="C15" s="16">
        <v>2600</v>
      </c>
      <c r="D15" s="81" t="s">
        <v>33</v>
      </c>
      <c r="E15" s="22" t="s">
        <v>66</v>
      </c>
      <c r="F15" s="22" t="s">
        <v>67</v>
      </c>
      <c r="G15" s="22">
        <v>7</v>
      </c>
      <c r="H15" s="23" t="s">
        <v>68</v>
      </c>
      <c r="I15" s="24" t="s">
        <v>69</v>
      </c>
      <c r="J15" s="15" t="s">
        <v>99</v>
      </c>
      <c r="K15" s="81">
        <v>2600</v>
      </c>
      <c r="L15" s="64" t="s">
        <v>33</v>
      </c>
      <c r="M15" s="81" t="s">
        <v>100</v>
      </c>
      <c r="N15" s="22" t="s">
        <v>101</v>
      </c>
      <c r="O15" s="82" t="s">
        <v>102</v>
      </c>
      <c r="P15" s="15" t="s">
        <v>103</v>
      </c>
      <c r="Q15" s="16">
        <v>25</v>
      </c>
      <c r="R15" s="17">
        <f t="shared" si="1"/>
        <v>375</v>
      </c>
      <c r="S15" s="98">
        <v>2050</v>
      </c>
      <c r="T15" s="99">
        <v>8025</v>
      </c>
      <c r="U15" s="99">
        <v>10616</v>
      </c>
      <c r="V15" s="99">
        <v>8420</v>
      </c>
      <c r="W15" s="99">
        <v>5341</v>
      </c>
      <c r="X15" s="99">
        <v>3405</v>
      </c>
      <c r="Y15" s="99">
        <v>1583</v>
      </c>
      <c r="Z15" s="99">
        <v>429</v>
      </c>
      <c r="AA15" s="99">
        <v>5</v>
      </c>
      <c r="AB15" s="99">
        <v>0</v>
      </c>
      <c r="AC15" s="99">
        <v>0</v>
      </c>
      <c r="AD15" s="100">
        <v>170</v>
      </c>
      <c r="AE15" s="104">
        <f t="shared" si="0"/>
        <v>40044</v>
      </c>
    </row>
    <row r="16" spans="1:31" ht="33">
      <c r="A16" s="60" t="s">
        <v>104</v>
      </c>
      <c r="B16" s="15" t="s">
        <v>105</v>
      </c>
      <c r="C16" s="16">
        <v>2600</v>
      </c>
      <c r="D16" s="76" t="s">
        <v>33</v>
      </c>
      <c r="E16" s="19" t="s">
        <v>106</v>
      </c>
      <c r="F16" s="19" t="s">
        <v>40</v>
      </c>
      <c r="G16" s="19" t="s">
        <v>107</v>
      </c>
      <c r="H16" s="25" t="s">
        <v>108</v>
      </c>
      <c r="I16" s="26" t="s">
        <v>109</v>
      </c>
      <c r="J16" s="15" t="s">
        <v>105</v>
      </c>
      <c r="K16" s="76">
        <v>2600</v>
      </c>
      <c r="L16" s="64" t="s">
        <v>33</v>
      </c>
      <c r="M16" s="76" t="s">
        <v>106</v>
      </c>
      <c r="N16" s="19" t="s">
        <v>40</v>
      </c>
      <c r="O16" s="77" t="s">
        <v>107</v>
      </c>
      <c r="P16" s="15" t="s">
        <v>110</v>
      </c>
      <c r="Q16" s="16">
        <v>49</v>
      </c>
      <c r="R16" s="17">
        <f t="shared" si="1"/>
        <v>735</v>
      </c>
      <c r="S16" s="88">
        <v>3109.8778432517811</v>
      </c>
      <c r="T16" s="67">
        <v>4463.3387267514327</v>
      </c>
      <c r="U16" s="67">
        <v>7039.9260071488125</v>
      </c>
      <c r="V16" s="67">
        <v>6123.590012738352</v>
      </c>
      <c r="W16" s="67">
        <v>4875.3346164467184</v>
      </c>
      <c r="X16" s="67">
        <v>3611.5556106830386</v>
      </c>
      <c r="Y16" s="67">
        <v>1972.4366939571073</v>
      </c>
      <c r="Z16" s="67">
        <v>626.62336929792355</v>
      </c>
      <c r="AA16" s="67">
        <v>196.3656581978434</v>
      </c>
      <c r="AB16" s="67">
        <v>206.90382893597746</v>
      </c>
      <c r="AC16" s="67">
        <v>293.38543094485033</v>
      </c>
      <c r="AD16" s="17">
        <v>467.66220164616368</v>
      </c>
      <c r="AE16" s="104">
        <f t="shared" si="0"/>
        <v>32987</v>
      </c>
    </row>
    <row r="17" spans="1:31" ht="33">
      <c r="A17" s="60" t="s">
        <v>111</v>
      </c>
      <c r="B17" s="15" t="s">
        <v>105</v>
      </c>
      <c r="C17" s="16">
        <v>2600</v>
      </c>
      <c r="D17" s="76" t="s">
        <v>33</v>
      </c>
      <c r="E17" s="19" t="s">
        <v>112</v>
      </c>
      <c r="F17" s="19" t="s">
        <v>40</v>
      </c>
      <c r="G17" s="19" t="s">
        <v>107</v>
      </c>
      <c r="H17" s="25" t="s">
        <v>108</v>
      </c>
      <c r="I17" s="26" t="s">
        <v>109</v>
      </c>
      <c r="J17" s="15" t="s">
        <v>113</v>
      </c>
      <c r="K17" s="76">
        <v>2600</v>
      </c>
      <c r="L17" s="64" t="s">
        <v>33</v>
      </c>
      <c r="M17" s="76" t="s">
        <v>114</v>
      </c>
      <c r="N17" s="19" t="s">
        <v>40</v>
      </c>
      <c r="O17" s="77" t="s">
        <v>115</v>
      </c>
      <c r="P17" s="15" t="s">
        <v>116</v>
      </c>
      <c r="Q17" s="16">
        <v>25</v>
      </c>
      <c r="R17" s="17">
        <f t="shared" si="1"/>
        <v>375</v>
      </c>
      <c r="S17" s="88">
        <v>865.73523614093756</v>
      </c>
      <c r="T17" s="67">
        <v>1242.5149158079971</v>
      </c>
      <c r="U17" s="67">
        <v>1959.7914488631141</v>
      </c>
      <c r="V17" s="67">
        <v>1704.6996418885103</v>
      </c>
      <c r="W17" s="67">
        <v>1357.2073175138758</v>
      </c>
      <c r="X17" s="67">
        <v>1005.3934935854229</v>
      </c>
      <c r="Y17" s="67">
        <v>549.09164703089448</v>
      </c>
      <c r="Z17" s="67">
        <v>174.44091309494138</v>
      </c>
      <c r="AA17" s="67">
        <v>54.664741844690212</v>
      </c>
      <c r="AB17" s="67">
        <v>57.5983830332883</v>
      </c>
      <c r="AC17" s="67">
        <v>81.673338356521072</v>
      </c>
      <c r="AD17" s="17">
        <v>130.18892283980722</v>
      </c>
      <c r="AE17" s="104">
        <f t="shared" si="0"/>
        <v>9182.9999999999982</v>
      </c>
    </row>
    <row r="18" spans="1:31" ht="33">
      <c r="A18" s="60" t="s">
        <v>117</v>
      </c>
      <c r="B18" s="15" t="s">
        <v>105</v>
      </c>
      <c r="C18" s="16">
        <v>2600</v>
      </c>
      <c r="D18" s="76" t="s">
        <v>33</v>
      </c>
      <c r="E18" s="19" t="s">
        <v>112</v>
      </c>
      <c r="F18" s="19" t="s">
        <v>40</v>
      </c>
      <c r="G18" s="19" t="s">
        <v>107</v>
      </c>
      <c r="H18" s="25" t="s">
        <v>108</v>
      </c>
      <c r="I18" s="26" t="s">
        <v>109</v>
      </c>
      <c r="J18" s="15" t="s">
        <v>113</v>
      </c>
      <c r="K18" s="76">
        <v>2600</v>
      </c>
      <c r="L18" s="64" t="s">
        <v>33</v>
      </c>
      <c r="M18" s="76" t="s">
        <v>118</v>
      </c>
      <c r="N18" s="19" t="s">
        <v>40</v>
      </c>
      <c r="O18" s="77" t="s">
        <v>119</v>
      </c>
      <c r="P18" s="15" t="s">
        <v>120</v>
      </c>
      <c r="Q18" s="16">
        <v>25</v>
      </c>
      <c r="R18" s="17">
        <f t="shared" si="1"/>
        <v>375</v>
      </c>
      <c r="S18" s="88">
        <v>874.87999470629427</v>
      </c>
      <c r="T18" s="67">
        <v>1255.6395969398034</v>
      </c>
      <c r="U18" s="67">
        <v>1980.4927197484153</v>
      </c>
      <c r="V18" s="67">
        <v>1722.7063788223211</v>
      </c>
      <c r="W18" s="67">
        <v>1371.5434941227013</v>
      </c>
      <c r="X18" s="67">
        <v>1016.0134618831236</v>
      </c>
      <c r="Y18" s="67">
        <v>554.89170036444523</v>
      </c>
      <c r="Z18" s="67">
        <v>176.28353190907723</v>
      </c>
      <c r="AA18" s="67">
        <v>55.242165340163908</v>
      </c>
      <c r="AB18" s="67">
        <v>58.20679457137269</v>
      </c>
      <c r="AC18" s="67">
        <v>82.536053571655842</v>
      </c>
      <c r="AD18" s="17">
        <v>131.56410802062629</v>
      </c>
      <c r="AE18" s="104">
        <f t="shared" si="0"/>
        <v>9280</v>
      </c>
    </row>
    <row r="19" spans="1:31" ht="33">
      <c r="A19" s="60" t="s">
        <v>121</v>
      </c>
      <c r="B19" s="15" t="s">
        <v>122</v>
      </c>
      <c r="C19" s="16">
        <v>2600</v>
      </c>
      <c r="D19" s="76" t="s">
        <v>33</v>
      </c>
      <c r="E19" s="19" t="s">
        <v>123</v>
      </c>
      <c r="F19" s="19" t="s">
        <v>35</v>
      </c>
      <c r="G19" s="19">
        <v>37</v>
      </c>
      <c r="H19" s="23" t="s">
        <v>124</v>
      </c>
      <c r="I19" s="24" t="s">
        <v>125</v>
      </c>
      <c r="J19" s="15" t="s">
        <v>122</v>
      </c>
      <c r="K19" s="81">
        <v>2600</v>
      </c>
      <c r="L19" s="64" t="s">
        <v>33</v>
      </c>
      <c r="M19" s="81" t="s">
        <v>126</v>
      </c>
      <c r="N19" s="22" t="s">
        <v>127</v>
      </c>
      <c r="O19" s="82" t="s">
        <v>128</v>
      </c>
      <c r="P19" s="15" t="s">
        <v>129</v>
      </c>
      <c r="Q19" s="16">
        <v>25</v>
      </c>
      <c r="R19" s="17">
        <f t="shared" si="1"/>
        <v>375</v>
      </c>
      <c r="S19" s="88">
        <v>1607</v>
      </c>
      <c r="T19" s="67">
        <v>2144</v>
      </c>
      <c r="U19" s="67">
        <v>3688</v>
      </c>
      <c r="V19" s="67">
        <v>3213</v>
      </c>
      <c r="W19" s="67">
        <v>2758</v>
      </c>
      <c r="X19" s="67">
        <v>1532</v>
      </c>
      <c r="Y19" s="67">
        <v>790</v>
      </c>
      <c r="Z19" s="67">
        <v>10</v>
      </c>
      <c r="AA19" s="67">
        <v>7</v>
      </c>
      <c r="AB19" s="67">
        <v>0</v>
      </c>
      <c r="AC19" s="67">
        <v>0</v>
      </c>
      <c r="AD19" s="17">
        <v>77</v>
      </c>
      <c r="AE19" s="104">
        <f t="shared" si="0"/>
        <v>15826</v>
      </c>
    </row>
    <row r="20" spans="1:31" ht="33" customHeight="1">
      <c r="A20" s="60" t="s">
        <v>130</v>
      </c>
      <c r="B20" s="15" t="s">
        <v>131</v>
      </c>
      <c r="C20" s="16">
        <v>2600</v>
      </c>
      <c r="D20" s="76" t="s">
        <v>33</v>
      </c>
      <c r="E20" s="19" t="s">
        <v>132</v>
      </c>
      <c r="F20" s="19" t="s">
        <v>133</v>
      </c>
      <c r="G20" s="19">
        <v>34</v>
      </c>
      <c r="H20" s="20" t="s">
        <v>134</v>
      </c>
      <c r="I20" s="21" t="s">
        <v>135</v>
      </c>
      <c r="J20" s="15" t="s">
        <v>136</v>
      </c>
      <c r="K20" s="76">
        <v>2600</v>
      </c>
      <c r="L20" s="64" t="s">
        <v>33</v>
      </c>
      <c r="M20" s="76" t="s">
        <v>45</v>
      </c>
      <c r="N20" s="19" t="s">
        <v>137</v>
      </c>
      <c r="O20" s="77" t="s">
        <v>72</v>
      </c>
      <c r="P20" s="15" t="s">
        <v>138</v>
      </c>
      <c r="Q20" s="16">
        <v>36</v>
      </c>
      <c r="R20" s="17">
        <f t="shared" si="1"/>
        <v>540</v>
      </c>
      <c r="S20" s="88">
        <v>1828</v>
      </c>
      <c r="T20" s="67">
        <v>4144</v>
      </c>
      <c r="U20" s="67">
        <v>7448</v>
      </c>
      <c r="V20" s="67">
        <v>5547</v>
      </c>
      <c r="W20" s="67">
        <v>4560</v>
      </c>
      <c r="X20" s="67">
        <v>3329</v>
      </c>
      <c r="Y20" s="67">
        <v>1385</v>
      </c>
      <c r="Z20" s="67">
        <v>347</v>
      </c>
      <c r="AA20" s="67">
        <v>6</v>
      </c>
      <c r="AB20" s="67">
        <v>0</v>
      </c>
      <c r="AC20" s="67">
        <v>0</v>
      </c>
      <c r="AD20" s="17">
        <v>38</v>
      </c>
      <c r="AE20" s="104">
        <f t="shared" si="0"/>
        <v>28632</v>
      </c>
    </row>
    <row r="21" spans="1:31" ht="34.5" customHeight="1">
      <c r="A21" s="60" t="s">
        <v>139</v>
      </c>
      <c r="B21" s="15" t="s">
        <v>131</v>
      </c>
      <c r="C21" s="16">
        <v>2600</v>
      </c>
      <c r="D21" s="66" t="s">
        <v>33</v>
      </c>
      <c r="E21" s="66" t="s">
        <v>132</v>
      </c>
      <c r="F21" s="66" t="s">
        <v>133</v>
      </c>
      <c r="G21" s="66">
        <v>34</v>
      </c>
      <c r="H21" s="27" t="s">
        <v>134</v>
      </c>
      <c r="I21" s="21" t="s">
        <v>135</v>
      </c>
      <c r="J21" s="15" t="s">
        <v>184</v>
      </c>
      <c r="K21" s="66">
        <v>2600</v>
      </c>
      <c r="L21" s="16" t="s">
        <v>33</v>
      </c>
      <c r="M21" s="66" t="s">
        <v>123</v>
      </c>
      <c r="N21" s="66" t="s">
        <v>187</v>
      </c>
      <c r="O21" s="77" t="s">
        <v>185</v>
      </c>
      <c r="P21" s="15" t="s">
        <v>186</v>
      </c>
      <c r="Q21" s="16">
        <v>25</v>
      </c>
      <c r="R21" s="17">
        <f>Q21*20</f>
        <v>500</v>
      </c>
      <c r="S21" s="88">
        <v>0</v>
      </c>
      <c r="T21" s="67">
        <v>1500</v>
      </c>
      <c r="U21" s="67">
        <v>4600</v>
      </c>
      <c r="V21" s="67">
        <v>6500</v>
      </c>
      <c r="W21" s="67">
        <v>3300</v>
      </c>
      <c r="X21" s="67">
        <v>1500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105">
        <f>SUM(S21:AD21)</f>
        <v>17400</v>
      </c>
    </row>
    <row r="22" spans="1:31" ht="33" customHeight="1">
      <c r="A22" s="60" t="s">
        <v>146</v>
      </c>
      <c r="B22" s="18" t="s">
        <v>140</v>
      </c>
      <c r="C22" s="64">
        <v>2600</v>
      </c>
      <c r="D22" s="106" t="s">
        <v>33</v>
      </c>
      <c r="E22" s="61" t="s">
        <v>141</v>
      </c>
      <c r="F22" s="61" t="s">
        <v>142</v>
      </c>
      <c r="G22" s="61">
        <v>63</v>
      </c>
      <c r="H22" s="62" t="s">
        <v>68</v>
      </c>
      <c r="I22" s="63" t="s">
        <v>69</v>
      </c>
      <c r="J22" s="18" t="s">
        <v>143</v>
      </c>
      <c r="K22" s="83">
        <v>2600</v>
      </c>
      <c r="L22" s="64" t="s">
        <v>33</v>
      </c>
      <c r="M22" s="83" t="s">
        <v>132</v>
      </c>
      <c r="N22" s="84" t="s">
        <v>40</v>
      </c>
      <c r="O22" s="85" t="s">
        <v>144</v>
      </c>
      <c r="P22" s="18" t="s">
        <v>145</v>
      </c>
      <c r="Q22" s="64">
        <v>25</v>
      </c>
      <c r="R22" s="65">
        <f t="shared" si="1"/>
        <v>375</v>
      </c>
      <c r="S22" s="89">
        <v>1666</v>
      </c>
      <c r="T22" s="90">
        <v>2368</v>
      </c>
      <c r="U22" s="90">
        <v>3916</v>
      </c>
      <c r="V22" s="90">
        <v>3069</v>
      </c>
      <c r="W22" s="90">
        <v>1920</v>
      </c>
      <c r="X22" s="90">
        <v>1858</v>
      </c>
      <c r="Y22" s="90">
        <v>974</v>
      </c>
      <c r="Z22" s="90">
        <v>31</v>
      </c>
      <c r="AA22" s="90">
        <v>0</v>
      </c>
      <c r="AB22" s="90">
        <v>21</v>
      </c>
      <c r="AC22" s="90">
        <v>71</v>
      </c>
      <c r="AD22" s="91">
        <v>319</v>
      </c>
      <c r="AE22" s="104">
        <f t="shared" si="0"/>
        <v>16213</v>
      </c>
    </row>
    <row r="23" spans="1:31" ht="33">
      <c r="A23" s="60" t="s">
        <v>154</v>
      </c>
      <c r="B23" s="15" t="s">
        <v>147</v>
      </c>
      <c r="C23" s="16">
        <v>2600</v>
      </c>
      <c r="D23" s="76" t="s">
        <v>33</v>
      </c>
      <c r="E23" s="19" t="s">
        <v>148</v>
      </c>
      <c r="F23" s="19" t="s">
        <v>40</v>
      </c>
      <c r="G23" s="19">
        <v>3</v>
      </c>
      <c r="H23" s="27" t="s">
        <v>149</v>
      </c>
      <c r="I23" s="21" t="s">
        <v>150</v>
      </c>
      <c r="J23" s="15" t="s">
        <v>151</v>
      </c>
      <c r="K23" s="76">
        <v>2600</v>
      </c>
      <c r="L23" s="64" t="s">
        <v>33</v>
      </c>
      <c r="M23" s="76" t="s">
        <v>148</v>
      </c>
      <c r="N23" s="19" t="s">
        <v>40</v>
      </c>
      <c r="O23" s="77" t="s">
        <v>152</v>
      </c>
      <c r="P23" s="15" t="s">
        <v>153</v>
      </c>
      <c r="Q23" s="16">
        <v>65</v>
      </c>
      <c r="R23" s="17">
        <f t="shared" si="1"/>
        <v>975</v>
      </c>
      <c r="S23" s="88">
        <v>4360</v>
      </c>
      <c r="T23" s="67">
        <v>5293</v>
      </c>
      <c r="U23" s="67">
        <v>8200</v>
      </c>
      <c r="V23" s="67">
        <v>7088</v>
      </c>
      <c r="W23" s="67">
        <v>6399</v>
      </c>
      <c r="X23" s="67">
        <v>5166</v>
      </c>
      <c r="Y23" s="67">
        <v>3190</v>
      </c>
      <c r="Z23" s="67">
        <v>1564</v>
      </c>
      <c r="AA23" s="67">
        <v>876</v>
      </c>
      <c r="AB23" s="67">
        <v>876</v>
      </c>
      <c r="AC23" s="67">
        <v>877</v>
      </c>
      <c r="AD23" s="17">
        <v>1060</v>
      </c>
      <c r="AE23" s="104">
        <f t="shared" si="0"/>
        <v>44949</v>
      </c>
    </row>
    <row r="24" spans="1:31" ht="33.75" thickBot="1">
      <c r="A24" s="60" t="s">
        <v>183</v>
      </c>
      <c r="B24" s="28" t="s">
        <v>147</v>
      </c>
      <c r="C24" s="32">
        <v>2600</v>
      </c>
      <c r="D24" s="86" t="s">
        <v>33</v>
      </c>
      <c r="E24" s="29" t="s">
        <v>148</v>
      </c>
      <c r="F24" s="29" t="s">
        <v>40</v>
      </c>
      <c r="G24" s="29">
        <v>3</v>
      </c>
      <c r="H24" s="30" t="s">
        <v>149</v>
      </c>
      <c r="I24" s="31" t="s">
        <v>150</v>
      </c>
      <c r="J24" s="28" t="s">
        <v>155</v>
      </c>
      <c r="K24" s="86">
        <v>2600</v>
      </c>
      <c r="L24" s="78" t="s">
        <v>33</v>
      </c>
      <c r="M24" s="86" t="s">
        <v>156</v>
      </c>
      <c r="N24" s="29" t="s">
        <v>157</v>
      </c>
      <c r="O24" s="87" t="s">
        <v>158</v>
      </c>
      <c r="P24" s="28" t="s">
        <v>159</v>
      </c>
      <c r="Q24" s="32">
        <v>90</v>
      </c>
      <c r="R24" s="33">
        <f t="shared" si="1"/>
        <v>1350</v>
      </c>
      <c r="S24" s="88">
        <v>7573</v>
      </c>
      <c r="T24" s="67">
        <v>9446</v>
      </c>
      <c r="U24" s="67">
        <v>10689</v>
      </c>
      <c r="V24" s="67">
        <v>13148</v>
      </c>
      <c r="W24" s="67">
        <v>10312</v>
      </c>
      <c r="X24" s="67">
        <v>7472</v>
      </c>
      <c r="Y24" s="67">
        <v>4964</v>
      </c>
      <c r="Z24" s="67">
        <v>3245</v>
      </c>
      <c r="AA24" s="67">
        <v>686</v>
      </c>
      <c r="AB24" s="67">
        <v>754</v>
      </c>
      <c r="AC24" s="67">
        <v>1467</v>
      </c>
      <c r="AD24" s="17">
        <v>1528</v>
      </c>
      <c r="AE24" s="104">
        <f t="shared" si="0"/>
        <v>71284</v>
      </c>
    </row>
    <row r="25" spans="1:31" ht="17.25" thickBot="1">
      <c r="A25" s="148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72">
        <f t="shared" ref="Q25:AE25" si="2">SUM(Q5:Q24)</f>
        <v>886</v>
      </c>
      <c r="R25" s="73">
        <f t="shared" si="2"/>
        <v>13415</v>
      </c>
      <c r="S25" s="57">
        <f t="shared" si="2"/>
        <v>40964.959740765677</v>
      </c>
      <c r="T25" s="58">
        <f t="shared" si="2"/>
        <v>84810.92657283257</v>
      </c>
      <c r="U25" s="58">
        <f t="shared" si="2"/>
        <v>126675.71017576034</v>
      </c>
      <c r="V25" s="58">
        <f t="shared" si="2"/>
        <v>120129.76270011584</v>
      </c>
      <c r="W25" s="58">
        <f t="shared" si="2"/>
        <v>92438.918761416629</v>
      </c>
      <c r="X25" s="58">
        <f t="shared" si="2"/>
        <v>62334.262566151585</v>
      </c>
      <c r="Y25" s="58">
        <f t="shared" si="2"/>
        <v>32372.220041352448</v>
      </c>
      <c r="Z25" s="58">
        <f t="shared" si="2"/>
        <v>13604.781147635274</v>
      </c>
      <c r="AA25" s="58">
        <f t="shared" si="2"/>
        <v>4885.4725653826972</v>
      </c>
      <c r="AB25" s="58">
        <f t="shared" si="2"/>
        <v>3287.4423398739718</v>
      </c>
      <c r="AC25" s="58">
        <f t="shared" si="2"/>
        <v>4157.5948228730267</v>
      </c>
      <c r="AD25" s="59">
        <f t="shared" si="2"/>
        <v>8408.3152325065967</v>
      </c>
      <c r="AE25" s="34">
        <f t="shared" si="2"/>
        <v>594070.3666666667</v>
      </c>
    </row>
    <row r="26" spans="1:31" ht="16.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</row>
    <row r="27" spans="1:31" ht="16.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 t="s">
        <v>160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9">
        <f>AE25*0.85</f>
        <v>504959.8116666667</v>
      </c>
    </row>
    <row r="28" spans="1:31" ht="16.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ht="16.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8" t="s">
        <v>161</v>
      </c>
      <c r="R29" s="3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9">
        <f>AE27*1.4</f>
        <v>706943.73633333331</v>
      </c>
    </row>
  </sheetData>
  <mergeCells count="16">
    <mergeCell ref="AE3:AE4"/>
    <mergeCell ref="A25:P25"/>
    <mergeCell ref="B2:G2"/>
    <mergeCell ref="J2:O2"/>
    <mergeCell ref="P2:R2"/>
    <mergeCell ref="S2:AD2"/>
    <mergeCell ref="A3:A4"/>
    <mergeCell ref="B3:B4"/>
    <mergeCell ref="C3:G3"/>
    <mergeCell ref="J3:J4"/>
    <mergeCell ref="S3:U3"/>
    <mergeCell ref="V3:AD3"/>
    <mergeCell ref="K3:O3"/>
    <mergeCell ref="P3:P4"/>
    <mergeCell ref="Q3:Q4"/>
    <mergeCell ref="R3:R4"/>
  </mergeCells>
  <phoneticPr fontId="21" type="noConversion"/>
  <pageMargins left="0.7" right="0.7" top="0.75" bottom="0.75" header="0.3" footer="0.3"/>
  <pageSetup paperSize="9" orientation="portrait" horizontalDpi="300" verticalDpi="300" r:id="rId1"/>
  <ignoredErrors>
    <ignoredError sqref="R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Összesítés</vt:lpstr>
      <vt:lpstr>2016_2017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Völgyesi V</dc:creator>
  <cp:lastModifiedBy>Windows 7</cp:lastModifiedBy>
  <dcterms:created xsi:type="dcterms:W3CDTF">2015-04-26T18:25:01Z</dcterms:created>
  <dcterms:modified xsi:type="dcterms:W3CDTF">2016-05-24T09:31:30Z</dcterms:modified>
</cp:coreProperties>
</file>